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4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<sst xmlns="http://schemas.openxmlformats.org/spreadsheetml/2006/main" count="392" uniqueCount="74">
  <si>
    <t>pilot</t>
  </si>
  <si>
    <t>letový čas</t>
  </si>
  <si>
    <t>počet seků</t>
  </si>
  <si>
    <t>pasivita</t>
  </si>
  <si>
    <t>1.kolo</t>
  </si>
  <si>
    <t>počet bodů</t>
  </si>
  <si>
    <t>ne</t>
  </si>
  <si>
    <t>Vladimír Adamčík</t>
  </si>
  <si>
    <t>2.kolo</t>
  </si>
  <si>
    <t>3.kolo</t>
  </si>
  <si>
    <t xml:space="preserve"> </t>
  </si>
  <si>
    <t>model</t>
  </si>
  <si>
    <t>Specifikace modelů</t>
  </si>
  <si>
    <t>P.č.</t>
  </si>
  <si>
    <t>FW-190A</t>
  </si>
  <si>
    <t>1.Heat</t>
  </si>
  <si>
    <t>1.Kolo</t>
  </si>
  <si>
    <t>P.č</t>
  </si>
  <si>
    <t>Pilot</t>
  </si>
  <si>
    <t>Kanál</t>
  </si>
  <si>
    <t>Pořadí</t>
  </si>
  <si>
    <t>Průběžné Pořadí</t>
  </si>
  <si>
    <t>celkem</t>
  </si>
  <si>
    <t>FINÁLE</t>
  </si>
  <si>
    <t>CELKEM</t>
  </si>
  <si>
    <t>KONEČNÉ VÝSLEDKY</t>
  </si>
  <si>
    <t>překročení SL</t>
  </si>
  <si>
    <t>2.Heat</t>
  </si>
  <si>
    <t>Michal Vokatý</t>
  </si>
  <si>
    <t>A6M2 Zero</t>
  </si>
  <si>
    <t>Vokatý</t>
  </si>
  <si>
    <t>Pechan st.</t>
  </si>
  <si>
    <t>Milan Hudec</t>
  </si>
  <si>
    <t>B6N2</t>
  </si>
  <si>
    <t>Libor Pechan ml.</t>
  </si>
  <si>
    <t>Farley Fulmar</t>
  </si>
  <si>
    <t>La-7</t>
  </si>
  <si>
    <t>uhájení 1. stuhy</t>
  </si>
  <si>
    <t>uhájení 2. stuhy</t>
  </si>
  <si>
    <t>celá</t>
  </si>
  <si>
    <t>půl</t>
  </si>
  <si>
    <t>Hudec</t>
  </si>
  <si>
    <t>Pechan ml.</t>
  </si>
  <si>
    <t>H-75A</t>
  </si>
  <si>
    <t>Jaroslav Zahálka</t>
  </si>
  <si>
    <t>Zahálka</t>
  </si>
  <si>
    <t>ano</t>
  </si>
  <si>
    <t>Libor Pechan st.</t>
  </si>
  <si>
    <t>F4F-Wildcat</t>
  </si>
  <si>
    <t>F4U Corsair</t>
  </si>
  <si>
    <t>P-40</t>
  </si>
  <si>
    <t>FW-190</t>
  </si>
  <si>
    <t>Finále</t>
  </si>
  <si>
    <t>Richard Adamčík</t>
  </si>
  <si>
    <t>Adamčík st.</t>
  </si>
  <si>
    <t>Kozel</t>
  </si>
  <si>
    <t>2,4GHz</t>
  </si>
  <si>
    <t>Adamčík ml.</t>
  </si>
  <si>
    <t>Pechan</t>
  </si>
  <si>
    <t>2,4 GHz</t>
  </si>
  <si>
    <t>Poslední Cirkus</t>
  </si>
  <si>
    <t>Místo: ULL letiště Rohozec</t>
  </si>
  <si>
    <t>Datum : 20.9.2008</t>
  </si>
  <si>
    <t>Hurricane Mk. I</t>
  </si>
  <si>
    <t>Miroslav Jandík</t>
  </si>
  <si>
    <t>Roman Krejčí</t>
  </si>
  <si>
    <t>G-50</t>
  </si>
  <si>
    <t>Miroslav Kozel</t>
  </si>
  <si>
    <t>Jandík</t>
  </si>
  <si>
    <t>Krejčí</t>
  </si>
  <si>
    <t>kill</t>
  </si>
  <si>
    <t>2.Kolo</t>
  </si>
  <si>
    <t>3.Kolo</t>
  </si>
  <si>
    <t>KILL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</si>
</sst>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dotted"/>
      <right style="dotted"/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ck"/>
      <right style="dotted"/>
      <top style="hair"/>
      <bottom style="thick"/>
    </border>
    <border>
      <left style="thick"/>
      <right style="thick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ck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 style="dotted"/>
      <right style="thick"/>
      <top style="hair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vertical="center"/>
    </xf>
    <xf numFmtId="20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20" fontId="0" fillId="34" borderId="15" xfId="0" applyNumberFormat="1" applyFill="1" applyBorder="1" applyAlignment="1">
      <alignment/>
    </xf>
    <xf numFmtId="20" fontId="0" fillId="33" borderId="15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20" fontId="0" fillId="33" borderId="3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4" borderId="28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0" xfId="0" applyFill="1" applyAlignment="1">
      <alignment/>
    </xf>
    <xf numFmtId="0" fontId="0" fillId="33" borderId="31" xfId="0" applyFill="1" applyBorder="1" applyAlignment="1">
      <alignment/>
    </xf>
    <xf numFmtId="0" fontId="0" fillId="0" borderId="35" xfId="0" applyBorder="1" applyAlignment="1">
      <alignment/>
    </xf>
    <xf numFmtId="0" fontId="0" fillId="33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3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48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/>
    </xf>
    <xf numFmtId="0" fontId="0" fillId="34" borderId="49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31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1" xfId="0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33" borderId="52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5" borderId="27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35" borderId="53" xfId="0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5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56" xfId="0" applyFill="1" applyBorder="1" applyAlignment="1">
      <alignment/>
    </xf>
    <xf numFmtId="20" fontId="0" fillId="33" borderId="57" xfId="0" applyNumberForma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4" xfId="0" applyFill="1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left" vertical="center"/>
    </xf>
    <xf numFmtId="0" fontId="0" fillId="34" borderId="29" xfId="0" applyFill="1" applyBorder="1" applyAlignment="1">
      <alignment/>
    </xf>
    <xf numFmtId="20" fontId="0" fillId="34" borderId="30" xfId="0" applyNumberForma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50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6" borderId="28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3" xfId="0" applyBorder="1" applyAlignment="1">
      <alignment/>
    </xf>
    <xf numFmtId="0" fontId="0" fillId="0" borderId="67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36" borderId="28" xfId="0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/>
    </xf>
    <xf numFmtId="0" fontId="0" fillId="37" borderId="68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6" borderId="31" xfId="0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27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0" fillId="37" borderId="71" xfId="0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6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53" t="s">
        <v>60</v>
      </c>
      <c r="C4" s="153"/>
      <c r="D4" s="153"/>
      <c r="E4" s="153"/>
      <c r="F4" s="153"/>
      <c r="G4" s="153"/>
    </row>
    <row r="5" spans="2:5" ht="12.75">
      <c r="B5" s="154" t="s">
        <v>61</v>
      </c>
      <c r="C5" s="155"/>
      <c r="D5" s="155"/>
      <c r="E5" s="155"/>
    </row>
    <row r="6" spans="2:5" ht="12.75">
      <c r="B6" s="154" t="s">
        <v>62</v>
      </c>
      <c r="C6" s="155"/>
      <c r="D6" s="155"/>
      <c r="E6" s="155"/>
    </row>
    <row r="7" spans="2:5" ht="12.75">
      <c r="B7" s="53"/>
      <c r="C7" s="53"/>
      <c r="D7" s="53"/>
      <c r="E7" s="53"/>
    </row>
    <row r="10" spans="2:5" ht="13.5" thickBot="1">
      <c r="B10" s="92"/>
      <c r="C10" s="92"/>
      <c r="D10" s="92"/>
      <c r="E10" s="1"/>
    </row>
    <row r="11" spans="2:13" ht="14.25" thickBot="1" thickTop="1">
      <c r="B11" s="147" t="s">
        <v>12</v>
      </c>
      <c r="C11" s="148"/>
      <c r="D11" s="149"/>
      <c r="E11" s="55"/>
      <c r="F11" s="55"/>
      <c r="G11" s="55"/>
      <c r="H11" s="55"/>
      <c r="I11" s="3"/>
      <c r="J11" s="3"/>
      <c r="K11" s="3"/>
      <c r="L11" s="3"/>
      <c r="M11" s="3"/>
    </row>
    <row r="12" spans="2:13" ht="14.25" thickBot="1" thickTop="1">
      <c r="B12" s="97" t="s">
        <v>13</v>
      </c>
      <c r="C12" s="103" t="s">
        <v>0</v>
      </c>
      <c r="D12" s="102" t="s">
        <v>11</v>
      </c>
      <c r="E12" s="90"/>
      <c r="F12" s="8"/>
      <c r="G12" s="8"/>
      <c r="H12" s="8"/>
      <c r="I12" s="3"/>
      <c r="J12" s="3"/>
      <c r="K12" s="3"/>
      <c r="L12" s="3"/>
      <c r="M12" s="3"/>
    </row>
    <row r="13" spans="2:13" ht="13.5" thickTop="1">
      <c r="B13" s="156">
        <v>1</v>
      </c>
      <c r="C13" s="156" t="s">
        <v>34</v>
      </c>
      <c r="D13" s="104" t="s">
        <v>35</v>
      </c>
      <c r="E13" s="90"/>
      <c r="F13" s="8"/>
      <c r="G13" s="90"/>
      <c r="H13" s="91"/>
      <c r="I13" s="8"/>
      <c r="J13" s="8"/>
      <c r="K13" s="8"/>
      <c r="L13" s="8"/>
      <c r="M13" s="8"/>
    </row>
    <row r="14" spans="2:13" ht="12.75">
      <c r="B14" s="146"/>
      <c r="C14" s="146"/>
      <c r="D14" s="106" t="s">
        <v>33</v>
      </c>
      <c r="E14" s="90"/>
      <c r="F14" s="8"/>
      <c r="G14" s="90"/>
      <c r="H14" s="90"/>
      <c r="I14" s="8"/>
      <c r="J14" s="8"/>
      <c r="K14" s="8"/>
      <c r="L14" s="8"/>
      <c r="M14" s="8"/>
    </row>
    <row r="15" spans="2:13" ht="12.75">
      <c r="B15" s="146"/>
      <c r="C15" s="146"/>
      <c r="D15" s="106" t="s">
        <v>63</v>
      </c>
      <c r="E15" s="8"/>
      <c r="F15" s="8"/>
      <c r="G15" s="8"/>
      <c r="H15" s="8"/>
      <c r="I15" s="8"/>
      <c r="J15" s="8"/>
      <c r="K15" s="8"/>
      <c r="L15" s="8"/>
      <c r="M15" s="8"/>
    </row>
    <row r="16" spans="2:13" ht="12.75">
      <c r="B16" s="144">
        <v>2</v>
      </c>
      <c r="C16" s="144" t="s">
        <v>47</v>
      </c>
      <c r="D16" s="105" t="s">
        <v>48</v>
      </c>
      <c r="E16" s="8"/>
      <c r="F16" s="8"/>
      <c r="G16" s="8"/>
      <c r="H16" s="90"/>
      <c r="I16" s="8"/>
      <c r="J16" s="8"/>
      <c r="K16" s="8"/>
      <c r="L16" s="8"/>
      <c r="M16" s="8"/>
    </row>
    <row r="17" spans="2:13" ht="12.75">
      <c r="B17" s="144"/>
      <c r="C17" s="144"/>
      <c r="D17" s="105" t="s">
        <v>33</v>
      </c>
      <c r="E17" s="90"/>
      <c r="F17" s="8"/>
      <c r="G17" s="90"/>
      <c r="H17" s="90"/>
      <c r="I17" s="8"/>
      <c r="J17" s="8"/>
      <c r="K17" s="8"/>
      <c r="L17" s="8"/>
      <c r="M17" s="8"/>
    </row>
    <row r="18" spans="2:13" ht="12.75">
      <c r="B18" s="144"/>
      <c r="C18" s="144"/>
      <c r="D18" s="105" t="s">
        <v>49</v>
      </c>
      <c r="E18" s="90"/>
      <c r="F18" s="8"/>
      <c r="G18" s="90"/>
      <c r="H18" s="90"/>
      <c r="I18" s="8"/>
      <c r="J18" s="8"/>
      <c r="K18" s="8"/>
      <c r="L18" s="8"/>
      <c r="M18" s="8"/>
    </row>
    <row r="19" spans="2:13" ht="12.75">
      <c r="B19" s="146">
        <v>3</v>
      </c>
      <c r="C19" s="146" t="s">
        <v>32</v>
      </c>
      <c r="D19" s="106" t="s">
        <v>29</v>
      </c>
      <c r="E19" s="90"/>
      <c r="F19" s="8"/>
      <c r="G19" s="90"/>
      <c r="H19" s="90"/>
      <c r="I19" s="8"/>
      <c r="J19" s="8"/>
      <c r="K19" s="8"/>
      <c r="L19" s="8"/>
      <c r="M19" s="8"/>
    </row>
    <row r="20" spans="2:13" ht="12.75">
      <c r="B20" s="146"/>
      <c r="C20" s="146"/>
      <c r="D20" s="106" t="s">
        <v>50</v>
      </c>
      <c r="E20" s="8"/>
      <c r="F20" s="8"/>
      <c r="G20" s="8"/>
      <c r="H20" s="90"/>
      <c r="I20" s="8"/>
      <c r="J20" s="8"/>
      <c r="K20" s="8"/>
      <c r="L20" s="8"/>
      <c r="M20" s="8"/>
    </row>
    <row r="21" spans="2:13" ht="12.75">
      <c r="B21" s="144">
        <v>4</v>
      </c>
      <c r="C21" s="144" t="s">
        <v>64</v>
      </c>
      <c r="D21" s="105" t="s">
        <v>51</v>
      </c>
      <c r="E21" s="90"/>
      <c r="F21" s="8"/>
      <c r="G21" s="8"/>
      <c r="H21" s="90"/>
      <c r="I21" s="3"/>
      <c r="J21" s="3"/>
      <c r="K21" s="3"/>
      <c r="L21" s="3"/>
      <c r="M21" s="3"/>
    </row>
    <row r="22" spans="2:13" ht="12.75">
      <c r="B22" s="144"/>
      <c r="C22" s="144"/>
      <c r="D22" s="105" t="s">
        <v>29</v>
      </c>
      <c r="E22" s="90"/>
      <c r="F22" s="8"/>
      <c r="G22" s="90"/>
      <c r="H22" s="90"/>
      <c r="I22" s="3"/>
      <c r="J22" s="3"/>
      <c r="K22" s="3"/>
      <c r="L22" s="3"/>
      <c r="M22" s="3"/>
    </row>
    <row r="23" spans="2:10" ht="12.75">
      <c r="B23" s="146">
        <v>5</v>
      </c>
      <c r="C23" s="146" t="s">
        <v>28</v>
      </c>
      <c r="D23" s="106" t="s">
        <v>43</v>
      </c>
      <c r="E23" s="8"/>
      <c r="F23" s="8"/>
      <c r="G23" s="90"/>
      <c r="H23" s="90"/>
      <c r="I23" s="3"/>
      <c r="J23" s="3"/>
    </row>
    <row r="24" spans="2:10" ht="12.75">
      <c r="B24" s="146"/>
      <c r="C24" s="146"/>
      <c r="D24" s="106" t="s">
        <v>14</v>
      </c>
      <c r="E24" s="90"/>
      <c r="F24" s="8"/>
      <c r="G24" s="90"/>
      <c r="H24" s="90"/>
      <c r="I24" s="3"/>
      <c r="J24" s="3"/>
    </row>
    <row r="25" spans="2:10" ht="12.75">
      <c r="B25" s="146"/>
      <c r="C25" s="146"/>
      <c r="D25" s="106" t="s">
        <v>66</v>
      </c>
      <c r="E25" s="90"/>
      <c r="F25" s="8"/>
      <c r="G25" s="90"/>
      <c r="H25" s="90"/>
      <c r="I25" s="3"/>
      <c r="J25" s="3"/>
    </row>
    <row r="26" spans="2:10" ht="12.75">
      <c r="B26" s="144">
        <v>6</v>
      </c>
      <c r="C26" s="144" t="s">
        <v>65</v>
      </c>
      <c r="D26" s="105" t="s">
        <v>50</v>
      </c>
      <c r="E26" s="90"/>
      <c r="F26" s="8"/>
      <c r="G26" s="90"/>
      <c r="H26" s="90"/>
      <c r="I26" s="3"/>
      <c r="J26" s="3"/>
    </row>
    <row r="27" spans="2:10" ht="12.75">
      <c r="B27" s="144"/>
      <c r="C27" s="144"/>
      <c r="D27" s="105" t="s">
        <v>36</v>
      </c>
      <c r="E27" s="90"/>
      <c r="F27" s="8"/>
      <c r="G27" s="8"/>
      <c r="H27" s="90"/>
      <c r="I27" s="3"/>
      <c r="J27" s="3"/>
    </row>
    <row r="28" spans="2:10" ht="12.75">
      <c r="B28" s="107">
        <v>7</v>
      </c>
      <c r="C28" s="106" t="s">
        <v>53</v>
      </c>
      <c r="D28" s="106" t="s">
        <v>14</v>
      </c>
      <c r="E28" s="90"/>
      <c r="F28" s="8"/>
      <c r="G28" s="90"/>
      <c r="H28" s="90"/>
      <c r="I28" s="3"/>
      <c r="J28" s="3"/>
    </row>
    <row r="29" spans="2:10" ht="12.75">
      <c r="B29" s="108">
        <v>8</v>
      </c>
      <c r="C29" s="105" t="s">
        <v>7</v>
      </c>
      <c r="D29" s="105" t="s">
        <v>14</v>
      </c>
      <c r="E29" s="90"/>
      <c r="F29" s="8"/>
      <c r="G29" s="90"/>
      <c r="H29" s="91"/>
      <c r="I29" s="3"/>
      <c r="J29" s="3"/>
    </row>
    <row r="30" spans="2:10" ht="12.75">
      <c r="B30" s="145">
        <v>9</v>
      </c>
      <c r="C30" s="146" t="s">
        <v>44</v>
      </c>
      <c r="D30" s="106" t="s">
        <v>51</v>
      </c>
      <c r="E30" s="90"/>
      <c r="F30" s="8"/>
      <c r="G30" s="8"/>
      <c r="H30" s="90"/>
      <c r="I30" s="3"/>
      <c r="J30" s="3"/>
    </row>
    <row r="31" spans="1:10" ht="12.75">
      <c r="A31" s="1"/>
      <c r="B31" s="145"/>
      <c r="C31" s="146"/>
      <c r="D31" s="106" t="s">
        <v>63</v>
      </c>
      <c r="E31" s="90"/>
      <c r="F31" s="8"/>
      <c r="G31" s="90"/>
      <c r="H31" s="90"/>
      <c r="I31" s="3"/>
      <c r="J31" s="3"/>
    </row>
    <row r="32" spans="1:10" ht="12.75">
      <c r="A32" s="1"/>
      <c r="B32" s="151">
        <v>10</v>
      </c>
      <c r="C32" s="144" t="s">
        <v>67</v>
      </c>
      <c r="D32" s="132" t="s">
        <v>51</v>
      </c>
      <c r="E32" s="90"/>
      <c r="F32" s="8"/>
      <c r="G32" s="90"/>
      <c r="H32" s="90"/>
      <c r="I32" s="3"/>
      <c r="J32" s="3"/>
    </row>
    <row r="33" spans="2:10" ht="13.5" thickBot="1">
      <c r="B33" s="152"/>
      <c r="C33" s="150"/>
      <c r="D33" s="133" t="s">
        <v>51</v>
      </c>
      <c r="E33" s="90"/>
      <c r="F33" s="8"/>
      <c r="G33" s="90"/>
      <c r="H33" s="90"/>
      <c r="I33" s="3"/>
      <c r="J33" s="3"/>
    </row>
    <row r="34" spans="2:10" ht="13.5" thickTop="1">
      <c r="B34" s="54"/>
      <c r="C34" s="21"/>
      <c r="D34" s="90"/>
      <c r="E34" s="90"/>
      <c r="F34" s="8"/>
      <c r="G34" s="8"/>
      <c r="H34" s="90"/>
      <c r="I34" s="3"/>
      <c r="J34" s="3"/>
    </row>
    <row r="35" spans="2:12" ht="12.75">
      <c r="B35" s="54"/>
      <c r="C35" s="21"/>
      <c r="D35" s="90"/>
      <c r="E35" s="90"/>
      <c r="F35" s="8"/>
      <c r="G35" s="8"/>
      <c r="H35" s="90"/>
      <c r="I35" s="3"/>
      <c r="J35" s="3"/>
      <c r="L35" t="s">
        <v>10</v>
      </c>
    </row>
    <row r="36" spans="9:10" ht="12.75">
      <c r="I36" s="3"/>
      <c r="J36" s="3"/>
    </row>
    <row r="37" spans="2:10" ht="12.75">
      <c r="B37" s="1"/>
      <c r="C37" s="1"/>
      <c r="D37" s="1"/>
      <c r="E37" s="1"/>
      <c r="F37" s="1"/>
      <c r="G37" s="1"/>
      <c r="H37" s="1"/>
      <c r="I37" s="3"/>
      <c r="J37" s="3"/>
    </row>
    <row r="38" spans="1:10" ht="12.75">
      <c r="A38" s="66"/>
      <c r="B38" s="40"/>
      <c r="C38" s="21"/>
      <c r="D38" s="8"/>
      <c r="E38" s="8"/>
      <c r="F38" s="8"/>
      <c r="G38" s="8"/>
      <c r="H38" s="8"/>
      <c r="I38" s="3"/>
      <c r="J38" s="3"/>
    </row>
    <row r="39" spans="1:10" ht="12.75">
      <c r="A39" s="3"/>
      <c r="B39" s="41"/>
      <c r="C39" s="21"/>
      <c r="D39" s="8"/>
      <c r="E39" s="8"/>
      <c r="F39" s="8"/>
      <c r="G39" s="8"/>
      <c r="H39" s="8"/>
      <c r="I39" s="3"/>
      <c r="J39" s="3"/>
    </row>
    <row r="40" spans="1:10" ht="12.75">
      <c r="A40" s="3"/>
      <c r="B40" s="40"/>
      <c r="C40" s="21"/>
      <c r="D40" s="8"/>
      <c r="E40" s="8"/>
      <c r="F40" s="8"/>
      <c r="G40" s="8"/>
      <c r="H40" s="8"/>
      <c r="I40" s="3"/>
      <c r="J40" s="3"/>
    </row>
    <row r="41" spans="1:10" ht="12.75">
      <c r="A41" s="3"/>
      <c r="B41" s="40"/>
      <c r="C41" s="21"/>
      <c r="D41" s="8"/>
      <c r="E41" s="8"/>
      <c r="F41" s="8"/>
      <c r="G41" s="8"/>
      <c r="H41" s="8"/>
      <c r="I41" s="3"/>
      <c r="J41" s="3"/>
    </row>
    <row r="42" spans="1:10" ht="12.75">
      <c r="A42" s="3"/>
      <c r="B42" s="40"/>
      <c r="C42" s="21"/>
      <c r="D42" s="8"/>
      <c r="E42" s="8"/>
      <c r="F42" s="8"/>
      <c r="G42" s="8"/>
      <c r="H42" s="8"/>
      <c r="I42" s="3"/>
      <c r="J42" s="3"/>
    </row>
    <row r="43" spans="1:10" ht="12.75">
      <c r="A43" s="3"/>
      <c r="B43" s="54"/>
      <c r="C43" s="21"/>
      <c r="D43" s="8"/>
      <c r="E43" s="8"/>
      <c r="F43" s="8"/>
      <c r="G43" s="8"/>
      <c r="H43" s="8"/>
      <c r="I43" s="3"/>
      <c r="J43" s="3"/>
    </row>
    <row r="44" spans="1:10" ht="12.75">
      <c r="A44" s="3"/>
      <c r="B44" s="54"/>
      <c r="C44" s="21"/>
      <c r="D44" s="8"/>
      <c r="E44" s="8"/>
      <c r="F44" s="8"/>
      <c r="G44" s="8"/>
      <c r="H44" s="8"/>
      <c r="I44" s="3"/>
      <c r="J44" s="3"/>
    </row>
    <row r="45" spans="1:10" ht="12.75">
      <c r="A45" s="3"/>
      <c r="B45" s="54"/>
      <c r="C45" s="21"/>
      <c r="D45" s="8"/>
      <c r="E45" s="8"/>
      <c r="F45" s="8"/>
      <c r="G45" s="8"/>
      <c r="H45" s="8"/>
      <c r="I45" s="3"/>
      <c r="J45" s="3"/>
    </row>
    <row r="46" spans="1:10" ht="12.75">
      <c r="A46" s="3"/>
      <c r="B46" s="54"/>
      <c r="C46" s="21"/>
      <c r="D46" s="8"/>
      <c r="E46" s="8"/>
      <c r="F46" s="8"/>
      <c r="G46" s="8"/>
      <c r="H46" s="8"/>
      <c r="I46" s="3"/>
      <c r="J46" s="3"/>
    </row>
    <row r="47" spans="1:10" ht="12.75">
      <c r="A47" s="3"/>
      <c r="B47" s="54"/>
      <c r="C47" s="21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21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54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54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21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54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54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54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54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54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54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54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54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54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54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21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21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21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21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21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54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54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21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54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55"/>
      <c r="C117" s="55"/>
      <c r="D117" s="55"/>
      <c r="E117" s="55"/>
      <c r="F117" s="55"/>
      <c r="G117" s="55"/>
      <c r="H117" s="55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7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7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7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7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7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7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55"/>
      <c r="C128" s="55"/>
      <c r="D128" s="55"/>
      <c r="E128" s="55"/>
      <c r="F128" s="55"/>
      <c r="G128" s="55"/>
      <c r="H128" s="55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7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7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7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7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7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7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55"/>
      <c r="C139" s="55"/>
      <c r="D139" s="55"/>
      <c r="E139" s="55"/>
      <c r="F139" s="55"/>
      <c r="G139" s="55"/>
      <c r="H139" s="55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7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7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7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7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7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7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55"/>
      <c r="C150" s="55"/>
      <c r="D150" s="55"/>
      <c r="E150" s="55"/>
      <c r="F150" s="55"/>
      <c r="G150" s="55"/>
      <c r="H150" s="55"/>
      <c r="I150" s="55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20">
    <mergeCell ref="B4:G4"/>
    <mergeCell ref="B5:E5"/>
    <mergeCell ref="B6:E6"/>
    <mergeCell ref="B13:B15"/>
    <mergeCell ref="C13:C15"/>
    <mergeCell ref="C16:C18"/>
    <mergeCell ref="B16:B18"/>
    <mergeCell ref="B11:D11"/>
    <mergeCell ref="B21:B22"/>
    <mergeCell ref="B23:B25"/>
    <mergeCell ref="C23:C25"/>
    <mergeCell ref="C32:C33"/>
    <mergeCell ref="B32:B33"/>
    <mergeCell ref="B19:B20"/>
    <mergeCell ref="C26:C27"/>
    <mergeCell ref="B26:B27"/>
    <mergeCell ref="B30:B31"/>
    <mergeCell ref="C30:C31"/>
    <mergeCell ref="C19:C20"/>
    <mergeCell ref="C21:C22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7.2812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0" bestFit="1" customWidth="1"/>
    <col min="17" max="17" width="10.140625" style="1" hidden="1" customWidth="1"/>
    <col min="18" max="22" width="9.140625" style="1" hidden="1" customWidth="1"/>
    <col min="23" max="16384" width="9.140625" style="1" customWidth="1"/>
  </cols>
  <sheetData>
    <row r="1" spans="17:23" ht="13.5" thickBot="1">
      <c r="Q1" s="3"/>
      <c r="R1" s="3"/>
      <c r="S1" s="3"/>
      <c r="T1" s="3"/>
      <c r="U1" s="3"/>
      <c r="V1" s="3"/>
      <c r="W1" s="3"/>
    </row>
    <row r="2" spans="2:23" ht="14.25" thickBot="1" thickTop="1">
      <c r="B2" s="157" t="s">
        <v>15</v>
      </c>
      <c r="C2" s="158"/>
      <c r="D2" s="159"/>
      <c r="E2" s="7"/>
      <c r="G2" s="147" t="s">
        <v>16</v>
      </c>
      <c r="H2" s="148"/>
      <c r="I2" s="148"/>
      <c r="J2" s="148"/>
      <c r="K2" s="148"/>
      <c r="L2" s="148"/>
      <c r="M2" s="148"/>
      <c r="N2" s="148"/>
      <c r="O2" s="148"/>
      <c r="P2" s="149"/>
      <c r="Q2" s="3"/>
      <c r="R2" s="3"/>
      <c r="S2" s="3"/>
      <c r="T2" s="3"/>
      <c r="U2" s="3"/>
      <c r="V2" s="3"/>
      <c r="W2" s="3"/>
    </row>
    <row r="3" spans="2:23" ht="14.25" thickBot="1" thickTop="1">
      <c r="B3" s="18" t="s">
        <v>17</v>
      </c>
      <c r="C3" s="19" t="s">
        <v>18</v>
      </c>
      <c r="D3" s="20" t="s">
        <v>19</v>
      </c>
      <c r="E3" s="3"/>
      <c r="G3" s="45" t="s">
        <v>20</v>
      </c>
      <c r="H3" s="29" t="s">
        <v>0</v>
      </c>
      <c r="I3" s="6" t="s">
        <v>2</v>
      </c>
      <c r="J3" s="2" t="s">
        <v>1</v>
      </c>
      <c r="K3" s="95" t="s">
        <v>37</v>
      </c>
      <c r="L3" s="95" t="s">
        <v>38</v>
      </c>
      <c r="M3" s="2" t="s">
        <v>3</v>
      </c>
      <c r="N3" s="4" t="s">
        <v>26</v>
      </c>
      <c r="O3" s="134" t="s">
        <v>70</v>
      </c>
      <c r="P3" s="68" t="s">
        <v>5</v>
      </c>
      <c r="Q3" s="36"/>
      <c r="R3" s="3"/>
      <c r="S3" s="3"/>
      <c r="T3" s="3"/>
      <c r="U3" s="3"/>
      <c r="V3" s="3"/>
      <c r="W3" s="3"/>
    </row>
    <row r="4" spans="2:23" ht="13.5" thickTop="1">
      <c r="B4" s="16">
        <v>1</v>
      </c>
      <c r="C4" s="72" t="s">
        <v>45</v>
      </c>
      <c r="D4" s="17">
        <v>75</v>
      </c>
      <c r="G4" s="30">
        <v>1</v>
      </c>
      <c r="H4" s="75" t="s">
        <v>34</v>
      </c>
      <c r="I4" s="26">
        <v>1</v>
      </c>
      <c r="J4" s="22">
        <v>0.28680555555555554</v>
      </c>
      <c r="K4" s="81" t="s">
        <v>39</v>
      </c>
      <c r="L4" s="81" t="s">
        <v>39</v>
      </c>
      <c r="M4" s="23" t="s">
        <v>6</v>
      </c>
      <c r="N4" s="76" t="s">
        <v>6</v>
      </c>
      <c r="O4" s="76">
        <v>0</v>
      </c>
      <c r="P4" s="69">
        <f aca="true" t="shared" si="0" ref="P4:P13">SUM(Q4:V4)</f>
        <v>437</v>
      </c>
      <c r="Q4" s="38">
        <f aca="true" t="shared" si="1" ref="Q4:Q13">I4*100</f>
        <v>100</v>
      </c>
      <c r="R4" s="3">
        <f aca="true" t="shared" si="2" ref="R4:R13">FLOOR((((HOUR(J4)*60)+MINUTE(J4))/3),1)</f>
        <v>137</v>
      </c>
      <c r="S4" s="89">
        <f aca="true" t="shared" si="3" ref="S4:S13">IF(K4="celá",100,IF(K4="půl",50,0))</f>
        <v>100</v>
      </c>
      <c r="T4" s="89">
        <f aca="true" t="shared" si="4" ref="T4:T13">IF(L4="celá",100,IF(L4="půl",50,0))</f>
        <v>100</v>
      </c>
      <c r="U4" s="89">
        <f aca="true" t="shared" si="5" ref="U4:U13">IF(M4="ano",-50,0)</f>
        <v>0</v>
      </c>
      <c r="V4" s="89">
        <f aca="true" t="shared" si="6" ref="V4:V13">IF(N4="ano",-75,0)</f>
        <v>0</v>
      </c>
      <c r="W4" s="3"/>
    </row>
    <row r="5" spans="2:23" ht="12.75">
      <c r="B5" s="12">
        <v>2</v>
      </c>
      <c r="C5" s="73" t="s">
        <v>42</v>
      </c>
      <c r="D5" s="14">
        <v>77</v>
      </c>
      <c r="G5" s="31">
        <v>2</v>
      </c>
      <c r="H5" s="77" t="s">
        <v>28</v>
      </c>
      <c r="I5" s="27">
        <v>1</v>
      </c>
      <c r="J5" s="24">
        <v>0.2847222222222222</v>
      </c>
      <c r="K5" s="73" t="s">
        <v>39</v>
      </c>
      <c r="L5" s="73" t="s">
        <v>39</v>
      </c>
      <c r="M5" s="13" t="s">
        <v>6</v>
      </c>
      <c r="N5" s="48" t="s">
        <v>6</v>
      </c>
      <c r="O5" s="48">
        <v>0</v>
      </c>
      <c r="P5" s="51">
        <f t="shared" si="0"/>
        <v>436</v>
      </c>
      <c r="Q5" s="38">
        <f t="shared" si="1"/>
        <v>100</v>
      </c>
      <c r="R5" s="3">
        <f t="shared" si="2"/>
        <v>136</v>
      </c>
      <c r="S5" s="89">
        <f t="shared" si="3"/>
        <v>100</v>
      </c>
      <c r="T5" s="89">
        <f t="shared" si="4"/>
        <v>100</v>
      </c>
      <c r="U5" s="89">
        <f t="shared" si="5"/>
        <v>0</v>
      </c>
      <c r="V5" s="89">
        <f t="shared" si="6"/>
        <v>0</v>
      </c>
      <c r="W5" s="3"/>
    </row>
    <row r="6" spans="2:23" ht="12.75">
      <c r="B6" s="9">
        <v>3</v>
      </c>
      <c r="C6" s="74" t="s">
        <v>30</v>
      </c>
      <c r="D6" s="11">
        <v>56</v>
      </c>
      <c r="G6" s="32">
        <v>3</v>
      </c>
      <c r="H6" s="78" t="s">
        <v>53</v>
      </c>
      <c r="I6" s="28">
        <v>1</v>
      </c>
      <c r="J6" s="25">
        <v>0.12152777777777778</v>
      </c>
      <c r="K6" s="74" t="s">
        <v>39</v>
      </c>
      <c r="L6" s="74" t="s">
        <v>39</v>
      </c>
      <c r="M6" s="74" t="s">
        <v>6</v>
      </c>
      <c r="N6" s="79" t="s">
        <v>6</v>
      </c>
      <c r="O6" s="79">
        <v>0</v>
      </c>
      <c r="P6" s="52">
        <f t="shared" si="0"/>
        <v>358</v>
      </c>
      <c r="Q6" s="38">
        <f t="shared" si="1"/>
        <v>100</v>
      </c>
      <c r="R6" s="3">
        <f t="shared" si="2"/>
        <v>58</v>
      </c>
      <c r="S6" s="89">
        <f t="shared" si="3"/>
        <v>100</v>
      </c>
      <c r="T6" s="89">
        <f t="shared" si="4"/>
        <v>100</v>
      </c>
      <c r="U6" s="89">
        <f t="shared" si="5"/>
        <v>0</v>
      </c>
      <c r="V6" s="89">
        <f t="shared" si="6"/>
        <v>0</v>
      </c>
      <c r="W6" s="3"/>
    </row>
    <row r="7" spans="2:23" ht="12.75">
      <c r="B7" s="12">
        <v>4</v>
      </c>
      <c r="C7" s="73" t="s">
        <v>54</v>
      </c>
      <c r="D7" s="14" t="s">
        <v>56</v>
      </c>
      <c r="G7" s="31">
        <v>4</v>
      </c>
      <c r="H7" s="77" t="s">
        <v>67</v>
      </c>
      <c r="I7" s="27">
        <v>0</v>
      </c>
      <c r="J7" s="24">
        <v>0.28750000000000003</v>
      </c>
      <c r="K7" s="73" t="s">
        <v>39</v>
      </c>
      <c r="L7" s="73" t="s">
        <v>39</v>
      </c>
      <c r="M7" s="13" t="s">
        <v>6</v>
      </c>
      <c r="N7" s="48" t="s">
        <v>46</v>
      </c>
      <c r="O7" s="48">
        <v>0</v>
      </c>
      <c r="P7" s="51">
        <f t="shared" si="0"/>
        <v>263</v>
      </c>
      <c r="Q7" s="38">
        <f t="shared" si="1"/>
        <v>0</v>
      </c>
      <c r="R7" s="3">
        <f t="shared" si="2"/>
        <v>138</v>
      </c>
      <c r="S7" s="89">
        <f t="shared" si="3"/>
        <v>100</v>
      </c>
      <c r="T7" s="89">
        <f t="shared" si="4"/>
        <v>100</v>
      </c>
      <c r="U7" s="89">
        <f t="shared" si="5"/>
        <v>0</v>
      </c>
      <c r="V7" s="89">
        <f t="shared" si="6"/>
        <v>-75</v>
      </c>
      <c r="W7" s="3"/>
    </row>
    <row r="8" spans="2:23" ht="13.5" thickBot="1">
      <c r="B8" s="98">
        <v>5</v>
      </c>
      <c r="C8" s="99" t="s">
        <v>55</v>
      </c>
      <c r="D8" s="109" t="s">
        <v>56</v>
      </c>
      <c r="G8" s="32">
        <v>5</v>
      </c>
      <c r="H8" s="78" t="s">
        <v>47</v>
      </c>
      <c r="I8" s="28">
        <v>1</v>
      </c>
      <c r="J8" s="25">
        <v>0.25625000000000003</v>
      </c>
      <c r="K8" s="74" t="s">
        <v>6</v>
      </c>
      <c r="L8" s="74" t="s">
        <v>39</v>
      </c>
      <c r="M8" s="10" t="s">
        <v>6</v>
      </c>
      <c r="N8" s="49" t="s">
        <v>46</v>
      </c>
      <c r="O8" s="49">
        <v>0</v>
      </c>
      <c r="P8" s="52">
        <f t="shared" si="0"/>
        <v>248</v>
      </c>
      <c r="Q8" s="38">
        <f t="shared" si="1"/>
        <v>100</v>
      </c>
      <c r="R8" s="3">
        <f t="shared" si="2"/>
        <v>123</v>
      </c>
      <c r="S8" s="89">
        <f t="shared" si="3"/>
        <v>0</v>
      </c>
      <c r="T8" s="89">
        <f t="shared" si="4"/>
        <v>100</v>
      </c>
      <c r="U8" s="89">
        <f t="shared" si="5"/>
        <v>0</v>
      </c>
      <c r="V8" s="89">
        <f t="shared" si="6"/>
        <v>-75</v>
      </c>
      <c r="W8" s="3"/>
    </row>
    <row r="9" spans="2:23" ht="13.5" thickTop="1">
      <c r="B9" s="3"/>
      <c r="C9" s="85"/>
      <c r="D9" s="3"/>
      <c r="G9" s="31">
        <v>6</v>
      </c>
      <c r="H9" s="77" t="s">
        <v>32</v>
      </c>
      <c r="I9" s="27">
        <v>1</v>
      </c>
      <c r="J9" s="24">
        <v>0.08680555555555557</v>
      </c>
      <c r="K9" s="73" t="s">
        <v>6</v>
      </c>
      <c r="L9" s="73" t="s">
        <v>39</v>
      </c>
      <c r="M9" s="13" t="s">
        <v>6</v>
      </c>
      <c r="N9" s="48" t="s">
        <v>6</v>
      </c>
      <c r="O9" s="48">
        <v>0</v>
      </c>
      <c r="P9" s="51">
        <f t="shared" si="0"/>
        <v>241</v>
      </c>
      <c r="Q9" s="38">
        <f t="shared" si="1"/>
        <v>100</v>
      </c>
      <c r="R9" s="3">
        <f t="shared" si="2"/>
        <v>41</v>
      </c>
      <c r="S9" s="89">
        <f t="shared" si="3"/>
        <v>0</v>
      </c>
      <c r="T9" s="89">
        <f t="shared" si="4"/>
        <v>100</v>
      </c>
      <c r="U9" s="89">
        <f t="shared" si="5"/>
        <v>0</v>
      </c>
      <c r="V9" s="89">
        <f t="shared" si="6"/>
        <v>0</v>
      </c>
      <c r="W9" s="3"/>
    </row>
    <row r="10" spans="2:23" ht="12.75">
      <c r="B10" s="3"/>
      <c r="C10" s="85"/>
      <c r="D10" s="3"/>
      <c r="G10" s="33">
        <v>7</v>
      </c>
      <c r="H10" s="78" t="s">
        <v>65</v>
      </c>
      <c r="I10" s="28">
        <v>0</v>
      </c>
      <c r="J10" s="25">
        <v>0.2833333333333333</v>
      </c>
      <c r="K10" s="74" t="s">
        <v>6</v>
      </c>
      <c r="L10" s="74" t="s">
        <v>39</v>
      </c>
      <c r="M10" s="74" t="s">
        <v>6</v>
      </c>
      <c r="N10" s="79" t="s">
        <v>6</v>
      </c>
      <c r="O10" s="79">
        <v>0</v>
      </c>
      <c r="P10" s="52">
        <f t="shared" si="0"/>
        <v>236</v>
      </c>
      <c r="Q10" s="38">
        <f t="shared" si="1"/>
        <v>0</v>
      </c>
      <c r="R10" s="3">
        <f t="shared" si="2"/>
        <v>136</v>
      </c>
      <c r="S10" s="89">
        <f t="shared" si="3"/>
        <v>0</v>
      </c>
      <c r="T10" s="89">
        <f t="shared" si="4"/>
        <v>100</v>
      </c>
      <c r="U10" s="89">
        <f t="shared" si="5"/>
        <v>0</v>
      </c>
      <c r="V10" s="89">
        <f t="shared" si="6"/>
        <v>0</v>
      </c>
      <c r="W10" s="3"/>
    </row>
    <row r="11" spans="1:23" ht="12.75">
      <c r="A11" s="3"/>
      <c r="B11" s="3"/>
      <c r="C11" s="3"/>
      <c r="D11" s="3"/>
      <c r="E11" s="3"/>
      <c r="G11" s="31">
        <v>8</v>
      </c>
      <c r="H11" s="77" t="s">
        <v>64</v>
      </c>
      <c r="I11" s="27">
        <v>0</v>
      </c>
      <c r="J11" s="24">
        <v>0.09722222222222222</v>
      </c>
      <c r="K11" s="73" t="s">
        <v>39</v>
      </c>
      <c r="L11" s="73" t="s">
        <v>39</v>
      </c>
      <c r="M11" s="73" t="s">
        <v>6</v>
      </c>
      <c r="N11" s="80" t="s">
        <v>46</v>
      </c>
      <c r="O11" s="80">
        <v>0</v>
      </c>
      <c r="P11" s="51">
        <f t="shared" si="0"/>
        <v>171</v>
      </c>
      <c r="Q11" s="38">
        <f t="shared" si="1"/>
        <v>0</v>
      </c>
      <c r="R11" s="3">
        <f t="shared" si="2"/>
        <v>46</v>
      </c>
      <c r="S11" s="89">
        <f t="shared" si="3"/>
        <v>100</v>
      </c>
      <c r="T11" s="89">
        <f t="shared" si="4"/>
        <v>100</v>
      </c>
      <c r="U11" s="89">
        <f t="shared" si="5"/>
        <v>0</v>
      </c>
      <c r="V11" s="89">
        <f t="shared" si="6"/>
        <v>-75</v>
      </c>
      <c r="W11" s="3"/>
    </row>
    <row r="12" spans="1:23" ht="13.5" thickBot="1">
      <c r="A12" s="3"/>
      <c r="B12" s="3"/>
      <c r="C12" s="3"/>
      <c r="D12" s="3"/>
      <c r="E12" s="3"/>
      <c r="G12" s="112">
        <v>9</v>
      </c>
      <c r="H12" s="113" t="s">
        <v>7</v>
      </c>
      <c r="I12" s="114">
        <v>0</v>
      </c>
      <c r="J12" s="115">
        <v>0.004166666666666667</v>
      </c>
      <c r="K12" s="116" t="s">
        <v>39</v>
      </c>
      <c r="L12" s="116" t="s">
        <v>39</v>
      </c>
      <c r="M12" s="117" t="s">
        <v>6</v>
      </c>
      <c r="N12" s="118" t="s">
        <v>46</v>
      </c>
      <c r="O12" s="118">
        <v>0</v>
      </c>
      <c r="P12" s="119">
        <f t="shared" si="0"/>
        <v>127</v>
      </c>
      <c r="Q12" s="38">
        <f t="shared" si="1"/>
        <v>0</v>
      </c>
      <c r="R12" s="3">
        <f t="shared" si="2"/>
        <v>2</v>
      </c>
      <c r="S12" s="89">
        <f t="shared" si="3"/>
        <v>100</v>
      </c>
      <c r="T12" s="89">
        <f t="shared" si="4"/>
        <v>100</v>
      </c>
      <c r="U12" s="89">
        <f t="shared" si="5"/>
        <v>0</v>
      </c>
      <c r="V12" s="89">
        <f t="shared" si="6"/>
        <v>-75</v>
      </c>
      <c r="W12" s="3"/>
    </row>
    <row r="13" spans="1:23" ht="14.25" thickBot="1" thickTop="1">
      <c r="A13" s="3"/>
      <c r="B13" s="157" t="s">
        <v>27</v>
      </c>
      <c r="C13" s="158"/>
      <c r="D13" s="159"/>
      <c r="E13" s="3"/>
      <c r="G13" s="120">
        <v>10</v>
      </c>
      <c r="H13" s="121" t="s">
        <v>44</v>
      </c>
      <c r="I13" s="122">
        <v>0</v>
      </c>
      <c r="J13" s="123">
        <v>0.20069444444444443</v>
      </c>
      <c r="K13" s="110" t="s">
        <v>6</v>
      </c>
      <c r="L13" s="110" t="s">
        <v>39</v>
      </c>
      <c r="M13" s="110" t="s">
        <v>6</v>
      </c>
      <c r="N13" s="124" t="s">
        <v>46</v>
      </c>
      <c r="O13" s="124">
        <v>0</v>
      </c>
      <c r="P13" s="125">
        <f t="shared" si="0"/>
        <v>121</v>
      </c>
      <c r="Q13" s="38">
        <f t="shared" si="1"/>
        <v>0</v>
      </c>
      <c r="R13" s="3">
        <f t="shared" si="2"/>
        <v>96</v>
      </c>
      <c r="S13" s="89">
        <f t="shared" si="3"/>
        <v>0</v>
      </c>
      <c r="T13" s="89">
        <f t="shared" si="4"/>
        <v>100</v>
      </c>
      <c r="U13" s="89">
        <f t="shared" si="5"/>
        <v>0</v>
      </c>
      <c r="V13" s="89">
        <f t="shared" si="6"/>
        <v>-75</v>
      </c>
      <c r="W13" s="3"/>
    </row>
    <row r="14" spans="1:23" ht="14.25" thickBot="1" thickTop="1">
      <c r="A14" s="3"/>
      <c r="B14" s="18" t="s">
        <v>17</v>
      </c>
      <c r="C14" s="19" t="s">
        <v>18</v>
      </c>
      <c r="D14" s="20" t="s">
        <v>19</v>
      </c>
      <c r="E14" s="3"/>
      <c r="G14" s="41"/>
      <c r="H14" s="84"/>
      <c r="I14" s="3"/>
      <c r="J14" s="37"/>
      <c r="K14" s="85"/>
      <c r="L14" s="85"/>
      <c r="M14" s="3"/>
      <c r="N14" s="85"/>
      <c r="O14" s="3"/>
      <c r="Q14" s="38"/>
      <c r="R14" s="3"/>
      <c r="S14" s="89"/>
      <c r="T14" s="89"/>
      <c r="U14" s="89"/>
      <c r="V14" s="89"/>
      <c r="W14" s="3"/>
    </row>
    <row r="15" spans="1:23" ht="13.5" thickTop="1">
      <c r="A15" s="3"/>
      <c r="B15" s="16">
        <v>1</v>
      </c>
      <c r="C15" s="72" t="s">
        <v>41</v>
      </c>
      <c r="D15" s="17">
        <v>62</v>
      </c>
      <c r="E15" s="3"/>
      <c r="G15" s="100"/>
      <c r="H15" s="84"/>
      <c r="I15" s="3"/>
      <c r="J15" s="37"/>
      <c r="K15" s="85"/>
      <c r="L15" s="85"/>
      <c r="M15" s="3"/>
      <c r="N15" s="3"/>
      <c r="O15" s="3"/>
      <c r="P15" s="3"/>
      <c r="Q15" s="84"/>
      <c r="R15" s="85"/>
      <c r="S15" s="101"/>
      <c r="T15" s="101"/>
      <c r="U15" s="101"/>
      <c r="V15" s="101"/>
      <c r="W15" s="3"/>
    </row>
    <row r="16" spans="1:23" ht="12.75">
      <c r="A16" s="3"/>
      <c r="B16" s="12">
        <v>2</v>
      </c>
      <c r="C16" s="73" t="s">
        <v>57</v>
      </c>
      <c r="D16" s="14">
        <v>64</v>
      </c>
      <c r="E16" s="3"/>
      <c r="G16" s="100"/>
      <c r="H16" s="84"/>
      <c r="I16" s="3"/>
      <c r="J16" s="37"/>
      <c r="K16" s="85"/>
      <c r="L16" s="85"/>
      <c r="M16" s="3"/>
      <c r="N16" s="85"/>
      <c r="O16" s="85"/>
      <c r="P16" s="3"/>
      <c r="Q16" s="84"/>
      <c r="R16" s="85"/>
      <c r="S16" s="101"/>
      <c r="T16" s="101"/>
      <c r="U16" s="101"/>
      <c r="V16" s="101"/>
      <c r="W16" s="3"/>
    </row>
    <row r="17" spans="1:23" ht="12.75">
      <c r="A17" s="3"/>
      <c r="B17" s="9">
        <v>3</v>
      </c>
      <c r="C17" s="74" t="s">
        <v>31</v>
      </c>
      <c r="D17" s="11">
        <v>66</v>
      </c>
      <c r="E17" s="3"/>
      <c r="G17" s="100"/>
      <c r="H17" s="84"/>
      <c r="I17" s="3"/>
      <c r="J17" s="37"/>
      <c r="K17" s="85"/>
      <c r="L17" s="85"/>
      <c r="M17" s="3"/>
      <c r="N17" s="3"/>
      <c r="O17" s="3"/>
      <c r="P17" s="3"/>
      <c r="Q17" s="84"/>
      <c r="R17" s="85"/>
      <c r="S17" s="101"/>
      <c r="T17" s="101"/>
      <c r="U17" s="101"/>
      <c r="V17" s="101"/>
      <c r="W17" s="3"/>
    </row>
    <row r="18" spans="1:23" ht="12.75">
      <c r="A18" s="3"/>
      <c r="B18" s="12">
        <v>4</v>
      </c>
      <c r="C18" s="73" t="s">
        <v>68</v>
      </c>
      <c r="D18" s="14">
        <v>79</v>
      </c>
      <c r="E18" s="3"/>
      <c r="F18" s="3"/>
      <c r="G18" s="100"/>
      <c r="H18" s="84"/>
      <c r="I18" s="3"/>
      <c r="J18" s="37"/>
      <c r="K18" s="85"/>
      <c r="L18" s="85"/>
      <c r="M18" s="85"/>
      <c r="N18" s="85"/>
      <c r="O18" s="85"/>
      <c r="P18" s="3"/>
      <c r="Q18" s="84"/>
      <c r="R18" s="85"/>
      <c r="S18" s="85"/>
      <c r="T18" s="85"/>
      <c r="U18" s="85"/>
      <c r="V18" s="85"/>
      <c r="W18" s="3"/>
    </row>
    <row r="19" spans="1:23" ht="13.5" thickBot="1">
      <c r="A19" s="3"/>
      <c r="B19" s="98">
        <v>5</v>
      </c>
      <c r="C19" s="99" t="s">
        <v>69</v>
      </c>
      <c r="D19" s="109">
        <v>186</v>
      </c>
      <c r="E19" s="3"/>
      <c r="F19" s="3"/>
      <c r="G19" s="100"/>
      <c r="H19" s="84"/>
      <c r="I19" s="3"/>
      <c r="J19" s="37"/>
      <c r="K19" s="85"/>
      <c r="L19" s="85"/>
      <c r="M19" s="3"/>
      <c r="N19" s="3"/>
      <c r="O19" s="3"/>
      <c r="P19" s="3"/>
      <c r="Q19" s="84"/>
      <c r="R19" s="85"/>
      <c r="S19" s="85"/>
      <c r="T19" s="85"/>
      <c r="U19" s="85"/>
      <c r="V19" s="85"/>
      <c r="W19" s="3"/>
    </row>
    <row r="20" spans="1:23" ht="13.5" thickTop="1">
      <c r="A20" s="3"/>
      <c r="B20" s="3"/>
      <c r="C20" s="85"/>
      <c r="D20" s="3"/>
      <c r="E20" s="3"/>
      <c r="F20" s="3"/>
      <c r="G20" s="100"/>
      <c r="H20" s="84"/>
      <c r="I20" s="3"/>
      <c r="J20" s="37"/>
      <c r="K20" s="85"/>
      <c r="L20" s="85"/>
      <c r="M20" s="3"/>
      <c r="N20" s="3"/>
      <c r="O20" s="3"/>
      <c r="P20" s="3"/>
      <c r="Q20" s="84"/>
      <c r="R20" s="85"/>
      <c r="S20" s="85"/>
      <c r="T20" s="85"/>
      <c r="U20" s="85"/>
      <c r="V20" s="85"/>
      <c r="W20" s="3"/>
    </row>
    <row r="21" spans="1:23" ht="12.75">
      <c r="A21" s="3"/>
      <c r="B21" s="3"/>
      <c r="C21" s="85"/>
      <c r="D21" s="3"/>
      <c r="E21" s="3"/>
      <c r="F21" s="3"/>
      <c r="G21" s="100"/>
      <c r="H21" s="84"/>
      <c r="I21" s="3"/>
      <c r="J21" s="37"/>
      <c r="K21" s="85"/>
      <c r="L21" s="85"/>
      <c r="M21" s="3"/>
      <c r="N21" s="3"/>
      <c r="O21" s="3"/>
      <c r="P21" s="3"/>
      <c r="Q21" s="84"/>
      <c r="R21" s="85"/>
      <c r="S21" s="85"/>
      <c r="T21" s="85"/>
      <c r="U21" s="85"/>
      <c r="V21" s="85"/>
      <c r="W21" s="3"/>
    </row>
    <row r="22" spans="1:23" ht="12.75">
      <c r="A22" s="3"/>
      <c r="B22" s="3"/>
      <c r="C22" s="85"/>
      <c r="D22" s="3"/>
      <c r="E22" s="3"/>
      <c r="F22" s="3"/>
      <c r="G22" s="100"/>
      <c r="H22" s="84"/>
      <c r="I22" s="3"/>
      <c r="J22" s="37"/>
      <c r="K22" s="85"/>
      <c r="L22" s="85"/>
      <c r="M22" s="85"/>
      <c r="N22" s="85"/>
      <c r="O22" s="85"/>
      <c r="P22" s="3"/>
      <c r="Q22" s="84"/>
      <c r="R22" s="85"/>
      <c r="S22" s="85"/>
      <c r="T22" s="85"/>
      <c r="U22" s="85"/>
      <c r="V22" s="85"/>
      <c r="W22" s="3"/>
    </row>
    <row r="23" spans="1:23" ht="12.75">
      <c r="A23" s="3"/>
      <c r="B23" s="3"/>
      <c r="C23" s="85"/>
      <c r="D23" s="3"/>
      <c r="E23" s="3"/>
      <c r="F23" s="3"/>
      <c r="G23" s="100"/>
      <c r="H23" s="84"/>
      <c r="I23" s="3"/>
      <c r="J23" s="37"/>
      <c r="K23" s="85"/>
      <c r="L23" s="85"/>
      <c r="M23" s="85"/>
      <c r="N23" s="85"/>
      <c r="O23" s="85"/>
      <c r="P23" s="3"/>
      <c r="Q23" s="84"/>
      <c r="R23" s="85"/>
      <c r="S23" s="85"/>
      <c r="T23" s="85"/>
      <c r="U23" s="85"/>
      <c r="V23" s="85"/>
      <c r="W23" s="3"/>
    </row>
    <row r="24" spans="1:23" ht="12.75">
      <c r="A24" s="3"/>
      <c r="B24" s="55"/>
      <c r="C24" s="85"/>
      <c r="D24" s="3"/>
      <c r="E24" s="3"/>
      <c r="F24" s="3"/>
      <c r="G24" s="100"/>
      <c r="H24" s="84"/>
      <c r="I24" s="3"/>
      <c r="J24" s="37"/>
      <c r="K24" s="85"/>
      <c r="L24" s="85"/>
      <c r="M24" s="3"/>
      <c r="N24" s="3"/>
      <c r="O24" s="3"/>
      <c r="P24" s="3"/>
      <c r="Q24" s="84"/>
      <c r="R24" s="85"/>
      <c r="S24" s="85"/>
      <c r="T24" s="85"/>
      <c r="U24" s="85"/>
      <c r="V24" s="85"/>
      <c r="W24" s="3"/>
    </row>
    <row r="25" spans="1:23" ht="12.75">
      <c r="A25" s="3"/>
      <c r="B25" s="3"/>
      <c r="C25" s="85"/>
      <c r="D25" s="3"/>
      <c r="E25" s="3"/>
      <c r="F25" s="3"/>
      <c r="G25" s="100"/>
      <c r="H25" s="84"/>
      <c r="I25" s="3"/>
      <c r="J25" s="37"/>
      <c r="K25" s="85"/>
      <c r="L25" s="85"/>
      <c r="M25" s="85"/>
      <c r="N25" s="85"/>
      <c r="O25" s="85"/>
      <c r="P25" s="3"/>
      <c r="Q25" s="84"/>
      <c r="R25" s="85"/>
      <c r="S25" s="85"/>
      <c r="T25" s="85"/>
      <c r="U25" s="85"/>
      <c r="V25" s="85"/>
      <c r="W25" s="3"/>
    </row>
    <row r="26" spans="1:23" ht="12.75">
      <c r="A26" s="3"/>
      <c r="B26" s="3"/>
      <c r="C26" s="85"/>
      <c r="D26" s="85"/>
      <c r="E26" s="3"/>
      <c r="F26" s="3"/>
      <c r="G26" s="100"/>
      <c r="H26" s="84"/>
      <c r="I26" s="85"/>
      <c r="J26" s="93"/>
      <c r="K26" s="85"/>
      <c r="L26" s="85"/>
      <c r="M26" s="85"/>
      <c r="N26" s="85"/>
      <c r="O26" s="85"/>
      <c r="P26" s="3"/>
      <c r="Q26" s="84"/>
      <c r="R26" s="85"/>
      <c r="S26" s="85"/>
      <c r="T26" s="85"/>
      <c r="U26" s="85"/>
      <c r="V26" s="85"/>
      <c r="W26" s="3"/>
    </row>
    <row r="27" spans="1:23" ht="12.75">
      <c r="A27" s="3"/>
      <c r="B27" s="3"/>
      <c r="C27" s="3"/>
      <c r="D27" s="3"/>
      <c r="E27" s="3"/>
      <c r="F27" s="3"/>
      <c r="G27" s="100"/>
      <c r="H27" s="84"/>
      <c r="I27" s="85"/>
      <c r="J27" s="93"/>
      <c r="K27" s="85"/>
      <c r="L27" s="85"/>
      <c r="M27" s="85"/>
      <c r="N27" s="85"/>
      <c r="O27" s="85"/>
      <c r="Q27" s="84"/>
      <c r="R27" s="85"/>
      <c r="S27" s="85"/>
      <c r="T27" s="85"/>
      <c r="U27" s="85"/>
      <c r="V27" s="85"/>
      <c r="W27" s="3"/>
    </row>
    <row r="28" spans="1:23" ht="12.75">
      <c r="A28" s="3"/>
      <c r="B28" s="3"/>
      <c r="C28" s="3"/>
      <c r="D28" s="3"/>
      <c r="E28" s="3"/>
      <c r="F28" s="3"/>
      <c r="G28" s="100"/>
      <c r="H28" s="84"/>
      <c r="I28" s="85"/>
      <c r="J28" s="93"/>
      <c r="K28" s="85"/>
      <c r="L28" s="85"/>
      <c r="M28" s="85"/>
      <c r="N28" s="85"/>
      <c r="O28" s="85"/>
      <c r="Q28" s="84"/>
      <c r="R28" s="85"/>
      <c r="S28" s="85"/>
      <c r="T28" s="85"/>
      <c r="U28" s="85"/>
      <c r="V28" s="85"/>
      <c r="W28" s="3"/>
    </row>
    <row r="29" spans="1:23" ht="12.75">
      <c r="A29" s="3"/>
      <c r="B29" s="3"/>
      <c r="C29" s="3"/>
      <c r="D29" s="3"/>
      <c r="E29" s="3"/>
      <c r="F29" s="3"/>
      <c r="G29" s="41"/>
      <c r="H29" s="84"/>
      <c r="I29" s="3"/>
      <c r="J29" s="37"/>
      <c r="K29" s="85"/>
      <c r="L29" s="85"/>
      <c r="M29" s="85"/>
      <c r="N29" s="3"/>
      <c r="O29" s="3"/>
      <c r="Q29" s="3"/>
      <c r="R29" s="3"/>
      <c r="S29" s="3"/>
      <c r="T29" s="3"/>
      <c r="U29" s="3"/>
      <c r="V29" s="3"/>
      <c r="W29" s="3"/>
    </row>
    <row r="30" spans="1:17" ht="12.75">
      <c r="A30" s="3"/>
      <c r="B30" s="3"/>
      <c r="C30" s="3"/>
      <c r="D30" s="3"/>
      <c r="E30" s="3"/>
      <c r="F30" s="3"/>
      <c r="G30" s="40"/>
      <c r="H30" s="84"/>
      <c r="I30" s="3"/>
      <c r="J30" s="37"/>
      <c r="K30" s="85"/>
      <c r="L30" s="85"/>
      <c r="M30" s="85"/>
      <c r="N30" s="3"/>
      <c r="O30" s="3"/>
      <c r="Q30" s="3"/>
    </row>
    <row r="31" spans="1:17" ht="12.75">
      <c r="A31" s="3"/>
      <c r="B31" s="3"/>
      <c r="C31" s="3"/>
      <c r="D31" s="3"/>
      <c r="E31" s="3"/>
      <c r="F31" s="3"/>
      <c r="G31" s="40"/>
      <c r="H31" s="84"/>
      <c r="I31" s="3"/>
      <c r="J31" s="37"/>
      <c r="K31" s="85"/>
      <c r="L31" s="85"/>
      <c r="M31" s="85"/>
      <c r="N31" s="3"/>
      <c r="O31" s="3"/>
      <c r="Q31" s="3"/>
    </row>
    <row r="32" spans="1:17" ht="12.75">
      <c r="A32" s="3"/>
      <c r="B32" s="3"/>
      <c r="C32" s="3"/>
      <c r="D32" s="3"/>
      <c r="E32" s="3"/>
      <c r="F32" s="3"/>
      <c r="G32" s="41"/>
      <c r="H32" s="84"/>
      <c r="I32" s="3"/>
      <c r="J32" s="37"/>
      <c r="K32" s="85"/>
      <c r="L32" s="3"/>
      <c r="M32" s="3"/>
      <c r="N32" s="3"/>
      <c r="O32" s="3"/>
      <c r="Q32" s="3"/>
    </row>
    <row r="33" spans="1:17" ht="12.75">
      <c r="A33" s="3"/>
      <c r="B33" s="3"/>
      <c r="C33" s="3"/>
      <c r="D33" s="3"/>
      <c r="E33" s="3"/>
      <c r="F33" s="3"/>
      <c r="G33" s="41"/>
      <c r="H33" s="84"/>
      <c r="I33" s="3"/>
      <c r="J33" s="37"/>
      <c r="K33" s="85"/>
      <c r="L33" s="85"/>
      <c r="M33" s="85"/>
      <c r="N33" s="3"/>
      <c r="O33" s="3"/>
      <c r="Q33" s="3"/>
    </row>
    <row r="34" spans="1:17" ht="12.75">
      <c r="A34" s="3"/>
      <c r="B34" s="3"/>
      <c r="C34" s="3"/>
      <c r="D34" s="3"/>
      <c r="E34" s="3"/>
      <c r="F34" s="3"/>
      <c r="G34" s="41"/>
      <c r="H34" s="84"/>
      <c r="I34" s="3"/>
      <c r="J34" s="37"/>
      <c r="K34" s="85"/>
      <c r="L34" s="85"/>
      <c r="M34" s="85"/>
      <c r="N34" s="3"/>
      <c r="O34" s="3"/>
      <c r="Q34" s="3"/>
    </row>
    <row r="35" spans="1:17" ht="12.75">
      <c r="A35" s="3"/>
      <c r="B35" s="55"/>
      <c r="C35" s="55"/>
      <c r="D35" s="55"/>
      <c r="E35" s="3"/>
      <c r="F35" s="3"/>
      <c r="G35" s="40"/>
      <c r="H35" s="84"/>
      <c r="I35" s="3"/>
      <c r="J35" s="37"/>
      <c r="K35" s="85"/>
      <c r="L35" s="85"/>
      <c r="M35" s="85"/>
      <c r="N35" s="3"/>
      <c r="O35" s="3"/>
      <c r="Q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21"/>
      <c r="I37" s="3"/>
      <c r="J37" s="21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21"/>
      <c r="I38" s="3"/>
      <c r="J38" s="21"/>
      <c r="K38" s="3"/>
      <c r="L38" s="3"/>
      <c r="M38" s="3"/>
      <c r="N38" s="3"/>
      <c r="O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3">
    <mergeCell ref="B2:D2"/>
    <mergeCell ref="B13:D13"/>
    <mergeCell ref="G2:P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7.2812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1" customWidth="1"/>
    <col min="17" max="20" width="9.140625" style="1" hidden="1" customWidth="1"/>
    <col min="21" max="21" width="9.140625" style="3" hidden="1" customWidth="1"/>
    <col min="22" max="22" width="0" style="3" hidden="1" customWidth="1"/>
    <col min="23" max="28" width="9.140625" style="3" customWidth="1"/>
    <col min="29" max="16384" width="9.140625" style="1" customWidth="1"/>
  </cols>
  <sheetData>
    <row r="1" spans="16:20" ht="13.5" thickBot="1">
      <c r="P1" s="3"/>
      <c r="Q1" s="3"/>
      <c r="R1" s="3"/>
      <c r="S1" s="3"/>
      <c r="T1" s="3"/>
    </row>
    <row r="2" spans="2:20" ht="14.25" thickBot="1" thickTop="1">
      <c r="B2" s="157" t="s">
        <v>15</v>
      </c>
      <c r="C2" s="158"/>
      <c r="D2" s="159"/>
      <c r="E2" s="7"/>
      <c r="G2" s="160" t="s">
        <v>71</v>
      </c>
      <c r="H2" s="148"/>
      <c r="I2" s="148"/>
      <c r="J2" s="148"/>
      <c r="K2" s="148"/>
      <c r="L2" s="148"/>
      <c r="M2" s="148"/>
      <c r="N2" s="148"/>
      <c r="O2" s="148"/>
      <c r="P2" s="149"/>
      <c r="Q2" s="3"/>
      <c r="R2" s="3"/>
      <c r="S2" s="3"/>
      <c r="T2" s="3"/>
    </row>
    <row r="3" spans="2:20" ht="14.25" thickBot="1" thickTop="1">
      <c r="B3" s="18" t="s">
        <v>17</v>
      </c>
      <c r="C3" s="19" t="s">
        <v>18</v>
      </c>
      <c r="D3" s="20" t="s">
        <v>19</v>
      </c>
      <c r="E3" s="3"/>
      <c r="G3" s="135" t="s">
        <v>20</v>
      </c>
      <c r="H3" s="136" t="s">
        <v>0</v>
      </c>
      <c r="I3" s="137" t="s">
        <v>2</v>
      </c>
      <c r="J3" s="138" t="s">
        <v>1</v>
      </c>
      <c r="K3" s="139" t="s">
        <v>37</v>
      </c>
      <c r="L3" s="139" t="s">
        <v>38</v>
      </c>
      <c r="M3" s="138" t="s">
        <v>3</v>
      </c>
      <c r="N3" s="140" t="s">
        <v>26</v>
      </c>
      <c r="O3" s="142" t="s">
        <v>70</v>
      </c>
      <c r="P3" s="141" t="s">
        <v>5</v>
      </c>
      <c r="Q3" s="3"/>
      <c r="R3" s="3"/>
      <c r="S3" s="3"/>
      <c r="T3" s="3"/>
    </row>
    <row r="4" spans="2:26" ht="13.5" thickTop="1">
      <c r="B4" s="16">
        <v>1</v>
      </c>
      <c r="C4" s="72" t="s">
        <v>58</v>
      </c>
      <c r="D4" s="17">
        <v>66</v>
      </c>
      <c r="G4" s="30">
        <v>1</v>
      </c>
      <c r="H4" s="75" t="s">
        <v>32</v>
      </c>
      <c r="I4" s="26">
        <v>2</v>
      </c>
      <c r="J4" s="22">
        <v>0.2222222222222222</v>
      </c>
      <c r="K4" s="81" t="s">
        <v>39</v>
      </c>
      <c r="L4" s="81" t="s">
        <v>39</v>
      </c>
      <c r="M4" s="23" t="s">
        <v>6</v>
      </c>
      <c r="N4" s="76" t="s">
        <v>6</v>
      </c>
      <c r="O4" s="76">
        <v>2</v>
      </c>
      <c r="P4" s="69">
        <f aca="true" t="shared" si="0" ref="P4:P13">SUM(Q4:V4)</f>
        <v>506</v>
      </c>
      <c r="Q4" s="38">
        <f aca="true" t="shared" si="1" ref="Q4:Q17">I4*100</f>
        <v>200</v>
      </c>
      <c r="R4" s="3">
        <f aca="true" t="shared" si="2" ref="R4:R17">FLOOR((((HOUR(J4)*60)+MINUTE(J4))/3),1)</f>
        <v>106</v>
      </c>
      <c r="S4" s="89">
        <f aca="true" t="shared" si="3" ref="S4:S17">IF(K4="celá",100,IF(K4="půl",50,0))</f>
        <v>100</v>
      </c>
      <c r="T4" s="89">
        <f aca="true" t="shared" si="4" ref="T4:T17">IF(L4="celá",100,IF(L4="půl",50,0))</f>
        <v>100</v>
      </c>
      <c r="U4" s="89">
        <f aca="true" t="shared" si="5" ref="U4:U13">IF(M4="ano",-50,0)</f>
        <v>0</v>
      </c>
      <c r="V4" s="89">
        <f aca="true" t="shared" si="6" ref="V4:V13">IF(N4="ano",-75,0)</f>
        <v>0</v>
      </c>
      <c r="W4" s="37"/>
      <c r="X4" s="85"/>
      <c r="Y4" s="85"/>
      <c r="Z4" s="85"/>
    </row>
    <row r="5" spans="2:26" ht="12.75">
      <c r="B5" s="12">
        <v>2</v>
      </c>
      <c r="C5" s="73" t="s">
        <v>45</v>
      </c>
      <c r="D5" s="14">
        <v>75</v>
      </c>
      <c r="G5" s="31">
        <v>2</v>
      </c>
      <c r="H5" s="77" t="s">
        <v>44</v>
      </c>
      <c r="I5" s="27">
        <v>3</v>
      </c>
      <c r="J5" s="24">
        <v>0.24791666666666667</v>
      </c>
      <c r="K5" s="73" t="s">
        <v>6</v>
      </c>
      <c r="L5" s="73" t="s">
        <v>39</v>
      </c>
      <c r="M5" s="13" t="s">
        <v>6</v>
      </c>
      <c r="N5" s="48" t="s">
        <v>46</v>
      </c>
      <c r="O5" s="48">
        <v>0</v>
      </c>
      <c r="P5" s="51">
        <f t="shared" si="0"/>
        <v>444</v>
      </c>
      <c r="Q5" s="38">
        <f t="shared" si="1"/>
        <v>300</v>
      </c>
      <c r="R5" s="3">
        <f t="shared" si="2"/>
        <v>119</v>
      </c>
      <c r="S5" s="89">
        <f t="shared" si="3"/>
        <v>0</v>
      </c>
      <c r="T5" s="89">
        <f t="shared" si="4"/>
        <v>100</v>
      </c>
      <c r="U5" s="89">
        <f t="shared" si="5"/>
        <v>0</v>
      </c>
      <c r="V5" s="89">
        <f t="shared" si="6"/>
        <v>-75</v>
      </c>
      <c r="W5" s="37"/>
      <c r="X5" s="85"/>
      <c r="Y5" s="85"/>
      <c r="Z5" s="85"/>
    </row>
    <row r="6" spans="2:26" ht="12.75">
      <c r="B6" s="9">
        <v>3</v>
      </c>
      <c r="C6" s="74" t="s">
        <v>69</v>
      </c>
      <c r="D6" s="11">
        <v>186</v>
      </c>
      <c r="G6" s="32">
        <v>3</v>
      </c>
      <c r="H6" s="78" t="s">
        <v>34</v>
      </c>
      <c r="I6" s="28">
        <v>1</v>
      </c>
      <c r="J6" s="25">
        <v>0.26944444444444443</v>
      </c>
      <c r="K6" s="74" t="s">
        <v>40</v>
      </c>
      <c r="L6" s="74" t="s">
        <v>39</v>
      </c>
      <c r="M6" s="74" t="s">
        <v>6</v>
      </c>
      <c r="N6" s="79" t="s">
        <v>6</v>
      </c>
      <c r="O6" s="79">
        <v>1</v>
      </c>
      <c r="P6" s="52">
        <f t="shared" si="0"/>
        <v>379</v>
      </c>
      <c r="Q6" s="38">
        <f t="shared" si="1"/>
        <v>100</v>
      </c>
      <c r="R6" s="3">
        <f t="shared" si="2"/>
        <v>129</v>
      </c>
      <c r="S6" s="89">
        <f t="shared" si="3"/>
        <v>50</v>
      </c>
      <c r="T6" s="89">
        <f t="shared" si="4"/>
        <v>100</v>
      </c>
      <c r="U6" s="89">
        <f t="shared" si="5"/>
        <v>0</v>
      </c>
      <c r="V6" s="89">
        <f t="shared" si="6"/>
        <v>0</v>
      </c>
      <c r="W6" s="37"/>
      <c r="X6" s="85"/>
      <c r="Y6" s="85"/>
      <c r="Z6" s="85"/>
    </row>
    <row r="7" spans="2:26" ht="12.75">
      <c r="B7" s="12">
        <v>4</v>
      </c>
      <c r="C7" s="73" t="s">
        <v>54</v>
      </c>
      <c r="D7" s="14" t="s">
        <v>56</v>
      </c>
      <c r="G7" s="31">
        <v>4</v>
      </c>
      <c r="H7" s="77" t="s">
        <v>28</v>
      </c>
      <c r="I7" s="27">
        <v>1</v>
      </c>
      <c r="J7" s="24">
        <v>0.12847222222222224</v>
      </c>
      <c r="K7" s="73" t="s">
        <v>39</v>
      </c>
      <c r="L7" s="73" t="s">
        <v>39</v>
      </c>
      <c r="M7" s="13" t="s">
        <v>6</v>
      </c>
      <c r="N7" s="48" t="s">
        <v>6</v>
      </c>
      <c r="O7" s="48">
        <v>1</v>
      </c>
      <c r="P7" s="51">
        <f t="shared" si="0"/>
        <v>361</v>
      </c>
      <c r="Q7" s="38">
        <f t="shared" si="1"/>
        <v>100</v>
      </c>
      <c r="R7" s="3">
        <f t="shared" si="2"/>
        <v>61</v>
      </c>
      <c r="S7" s="89">
        <f t="shared" si="3"/>
        <v>100</v>
      </c>
      <c r="T7" s="89">
        <f t="shared" si="4"/>
        <v>100</v>
      </c>
      <c r="U7" s="89">
        <f t="shared" si="5"/>
        <v>0</v>
      </c>
      <c r="V7" s="89">
        <f t="shared" si="6"/>
        <v>0</v>
      </c>
      <c r="W7" s="37"/>
      <c r="X7" s="85"/>
      <c r="Y7" s="85"/>
      <c r="Z7" s="85"/>
    </row>
    <row r="8" spans="2:26" ht="13.5" thickBot="1">
      <c r="B8" s="98">
        <v>5</v>
      </c>
      <c r="C8" s="99" t="s">
        <v>55</v>
      </c>
      <c r="D8" s="109" t="s">
        <v>56</v>
      </c>
      <c r="G8" s="32">
        <v>5</v>
      </c>
      <c r="H8" s="78" t="s">
        <v>47</v>
      </c>
      <c r="I8" s="28">
        <v>1</v>
      </c>
      <c r="J8" s="25">
        <v>0.26180555555555557</v>
      </c>
      <c r="K8" s="74" t="s">
        <v>6</v>
      </c>
      <c r="L8" s="74" t="s">
        <v>39</v>
      </c>
      <c r="M8" s="10" t="s">
        <v>6</v>
      </c>
      <c r="N8" s="49" t="s">
        <v>6</v>
      </c>
      <c r="O8" s="49">
        <v>0</v>
      </c>
      <c r="P8" s="52">
        <f t="shared" si="0"/>
        <v>325</v>
      </c>
      <c r="Q8" s="38">
        <f t="shared" si="1"/>
        <v>100</v>
      </c>
      <c r="R8" s="3">
        <f t="shared" si="2"/>
        <v>125</v>
      </c>
      <c r="S8" s="89">
        <f t="shared" si="3"/>
        <v>0</v>
      </c>
      <c r="T8" s="89">
        <f t="shared" si="4"/>
        <v>100</v>
      </c>
      <c r="U8" s="89">
        <f t="shared" si="5"/>
        <v>0</v>
      </c>
      <c r="V8" s="89">
        <f t="shared" si="6"/>
        <v>0</v>
      </c>
      <c r="W8" s="37"/>
      <c r="X8" s="85"/>
      <c r="Y8" s="85"/>
      <c r="Z8" s="85"/>
    </row>
    <row r="9" spans="2:26" ht="13.5" thickTop="1">
      <c r="B9" s="3"/>
      <c r="C9" s="85"/>
      <c r="D9" s="3"/>
      <c r="G9" s="31">
        <v>6</v>
      </c>
      <c r="H9" s="77" t="s">
        <v>7</v>
      </c>
      <c r="I9" s="27">
        <v>1</v>
      </c>
      <c r="J9" s="24">
        <v>0.2569444444444445</v>
      </c>
      <c r="K9" s="73" t="s">
        <v>6</v>
      </c>
      <c r="L9" s="73" t="s">
        <v>39</v>
      </c>
      <c r="M9" s="13" t="s">
        <v>6</v>
      </c>
      <c r="N9" s="48" t="s">
        <v>6</v>
      </c>
      <c r="O9" s="48">
        <v>0</v>
      </c>
      <c r="P9" s="51">
        <f t="shared" si="0"/>
        <v>323</v>
      </c>
      <c r="Q9" s="38">
        <f t="shared" si="1"/>
        <v>100</v>
      </c>
      <c r="R9" s="3">
        <f t="shared" si="2"/>
        <v>123</v>
      </c>
      <c r="S9" s="89">
        <f t="shared" si="3"/>
        <v>0</v>
      </c>
      <c r="T9" s="89">
        <f t="shared" si="4"/>
        <v>100</v>
      </c>
      <c r="U9" s="89">
        <f t="shared" si="5"/>
        <v>0</v>
      </c>
      <c r="V9" s="89">
        <f t="shared" si="6"/>
        <v>0</v>
      </c>
      <c r="W9" s="37"/>
      <c r="X9" s="85"/>
      <c r="Y9" s="85"/>
      <c r="Z9" s="85"/>
    </row>
    <row r="10" spans="2:26" ht="12.75">
      <c r="B10" s="3"/>
      <c r="C10" s="85"/>
      <c r="D10" s="3"/>
      <c r="G10" s="33">
        <v>7</v>
      </c>
      <c r="H10" s="78" t="s">
        <v>67</v>
      </c>
      <c r="I10" s="28">
        <v>1</v>
      </c>
      <c r="J10" s="25">
        <v>0.18958333333333333</v>
      </c>
      <c r="K10" s="74" t="s">
        <v>6</v>
      </c>
      <c r="L10" s="74" t="s">
        <v>39</v>
      </c>
      <c r="M10" s="74" t="s">
        <v>6</v>
      </c>
      <c r="N10" s="79" t="s">
        <v>6</v>
      </c>
      <c r="O10" s="79">
        <v>0</v>
      </c>
      <c r="P10" s="52">
        <f t="shared" si="0"/>
        <v>291</v>
      </c>
      <c r="Q10" s="38">
        <f t="shared" si="1"/>
        <v>100</v>
      </c>
      <c r="R10" s="3">
        <f t="shared" si="2"/>
        <v>91</v>
      </c>
      <c r="S10" s="89">
        <f t="shared" si="3"/>
        <v>0</v>
      </c>
      <c r="T10" s="89">
        <f t="shared" si="4"/>
        <v>100</v>
      </c>
      <c r="U10" s="89">
        <f t="shared" si="5"/>
        <v>0</v>
      </c>
      <c r="V10" s="89">
        <f t="shared" si="6"/>
        <v>0</v>
      </c>
      <c r="W10" s="37"/>
      <c r="X10" s="85"/>
      <c r="Y10" s="85"/>
      <c r="Z10" s="85"/>
    </row>
    <row r="11" spans="1:26" ht="12.75">
      <c r="A11" s="3"/>
      <c r="B11" s="3"/>
      <c r="C11" s="3"/>
      <c r="D11" s="3"/>
      <c r="E11" s="3"/>
      <c r="G11" s="31">
        <v>8</v>
      </c>
      <c r="H11" s="77" t="s">
        <v>53</v>
      </c>
      <c r="I11" s="27">
        <v>0</v>
      </c>
      <c r="J11" s="24">
        <v>0.24791666666666667</v>
      </c>
      <c r="K11" s="73" t="s">
        <v>6</v>
      </c>
      <c r="L11" s="73" t="s">
        <v>39</v>
      </c>
      <c r="M11" s="73" t="s">
        <v>6</v>
      </c>
      <c r="N11" s="80" t="s">
        <v>6</v>
      </c>
      <c r="O11" s="80">
        <v>0</v>
      </c>
      <c r="P11" s="51">
        <f t="shared" si="0"/>
        <v>219</v>
      </c>
      <c r="Q11" s="38">
        <f t="shared" si="1"/>
        <v>0</v>
      </c>
      <c r="R11" s="3">
        <f t="shared" si="2"/>
        <v>119</v>
      </c>
      <c r="S11" s="89">
        <f t="shared" si="3"/>
        <v>0</v>
      </c>
      <c r="T11" s="89">
        <f t="shared" si="4"/>
        <v>100</v>
      </c>
      <c r="U11" s="89">
        <f t="shared" si="5"/>
        <v>0</v>
      </c>
      <c r="V11" s="89">
        <f t="shared" si="6"/>
        <v>0</v>
      </c>
      <c r="W11" s="37"/>
      <c r="X11" s="85"/>
      <c r="Y11" s="85"/>
      <c r="Z11" s="85"/>
    </row>
    <row r="12" spans="1:26" ht="13.5" thickBot="1">
      <c r="A12" s="3"/>
      <c r="B12" s="3"/>
      <c r="C12" s="3"/>
      <c r="D12" s="3"/>
      <c r="E12" s="3"/>
      <c r="G12" s="112">
        <v>9</v>
      </c>
      <c r="H12" s="113" t="s">
        <v>65</v>
      </c>
      <c r="I12" s="114">
        <v>0</v>
      </c>
      <c r="J12" s="115">
        <v>0.11458333333333333</v>
      </c>
      <c r="K12" s="116" t="s">
        <v>6</v>
      </c>
      <c r="L12" s="116" t="s">
        <v>6</v>
      </c>
      <c r="M12" s="117" t="s">
        <v>6</v>
      </c>
      <c r="N12" s="118" t="s">
        <v>6</v>
      </c>
      <c r="O12" s="118">
        <v>0</v>
      </c>
      <c r="P12" s="119">
        <f t="shared" si="0"/>
        <v>55</v>
      </c>
      <c r="Q12" s="38">
        <f t="shared" si="1"/>
        <v>0</v>
      </c>
      <c r="R12" s="3">
        <f t="shared" si="2"/>
        <v>55</v>
      </c>
      <c r="S12" s="89">
        <f t="shared" si="3"/>
        <v>0</v>
      </c>
      <c r="T12" s="89">
        <f t="shared" si="4"/>
        <v>0</v>
      </c>
      <c r="U12" s="89">
        <f t="shared" si="5"/>
        <v>0</v>
      </c>
      <c r="V12" s="89">
        <f t="shared" si="6"/>
        <v>0</v>
      </c>
      <c r="W12" s="37"/>
      <c r="X12" s="85"/>
      <c r="Y12" s="85"/>
      <c r="Z12" s="85"/>
    </row>
    <row r="13" spans="1:26" ht="14.25" thickBot="1" thickTop="1">
      <c r="A13" s="3"/>
      <c r="B13" s="157" t="s">
        <v>27</v>
      </c>
      <c r="C13" s="158"/>
      <c r="D13" s="159"/>
      <c r="E13" s="3"/>
      <c r="G13" s="120">
        <v>10</v>
      </c>
      <c r="H13" s="121" t="s">
        <v>64</v>
      </c>
      <c r="I13" s="122">
        <v>0</v>
      </c>
      <c r="J13" s="123">
        <v>0</v>
      </c>
      <c r="K13" s="110" t="s">
        <v>6</v>
      </c>
      <c r="L13" s="110" t="s">
        <v>6</v>
      </c>
      <c r="M13" s="110" t="s">
        <v>6</v>
      </c>
      <c r="N13" s="124" t="s">
        <v>6</v>
      </c>
      <c r="O13" s="124">
        <v>0</v>
      </c>
      <c r="P13" s="125">
        <f t="shared" si="0"/>
        <v>0</v>
      </c>
      <c r="Q13" s="38">
        <f t="shared" si="1"/>
        <v>0</v>
      </c>
      <c r="R13" s="3">
        <f t="shared" si="2"/>
        <v>0</v>
      </c>
      <c r="S13" s="89">
        <f t="shared" si="3"/>
        <v>0</v>
      </c>
      <c r="T13" s="89">
        <f t="shared" si="4"/>
        <v>0</v>
      </c>
      <c r="U13" s="89">
        <f t="shared" si="5"/>
        <v>0</v>
      </c>
      <c r="V13" s="89">
        <f t="shared" si="6"/>
        <v>0</v>
      </c>
      <c r="W13" s="37"/>
      <c r="X13" s="85"/>
      <c r="Y13" s="85"/>
      <c r="Z13" s="85"/>
    </row>
    <row r="14" spans="1:26" ht="14.25" thickBot="1" thickTop="1">
      <c r="A14" s="3"/>
      <c r="B14" s="18" t="s">
        <v>17</v>
      </c>
      <c r="C14" s="19" t="s">
        <v>18</v>
      </c>
      <c r="D14" s="20" t="s">
        <v>19</v>
      </c>
      <c r="E14" s="3"/>
      <c r="G14" s="41"/>
      <c r="H14" s="84"/>
      <c r="I14" s="3"/>
      <c r="J14" s="37"/>
      <c r="K14" s="85"/>
      <c r="L14" s="85"/>
      <c r="M14" s="85"/>
      <c r="N14" s="3"/>
      <c r="O14" s="3"/>
      <c r="Q14" s="38">
        <f t="shared" si="1"/>
        <v>0</v>
      </c>
      <c r="R14" s="3">
        <f t="shared" si="2"/>
        <v>0</v>
      </c>
      <c r="S14" s="89">
        <f t="shared" si="3"/>
        <v>0</v>
      </c>
      <c r="T14" s="89">
        <f t="shared" si="4"/>
        <v>0</v>
      </c>
      <c r="U14" s="89">
        <f>IF(L14="ano",-50,0)</f>
        <v>0</v>
      </c>
      <c r="V14" s="89">
        <f>IF(M14="ano",-75,0)</f>
        <v>0</v>
      </c>
      <c r="W14" s="37"/>
      <c r="X14" s="85"/>
      <c r="Y14" s="85"/>
      <c r="Z14" s="85"/>
    </row>
    <row r="15" spans="1:26" ht="13.5" thickTop="1">
      <c r="A15" s="3"/>
      <c r="B15" s="16">
        <v>1</v>
      </c>
      <c r="C15" s="72" t="s">
        <v>30</v>
      </c>
      <c r="D15" s="17">
        <v>56</v>
      </c>
      <c r="E15" s="3"/>
      <c r="G15" s="40"/>
      <c r="H15" s="84"/>
      <c r="I15" s="3"/>
      <c r="J15" s="37"/>
      <c r="K15" s="85"/>
      <c r="L15" s="85"/>
      <c r="M15" s="85"/>
      <c r="N15" s="3"/>
      <c r="O15" s="3"/>
      <c r="Q15" s="38">
        <f t="shared" si="1"/>
        <v>0</v>
      </c>
      <c r="R15" s="3">
        <f t="shared" si="2"/>
        <v>0</v>
      </c>
      <c r="S15" s="89">
        <f t="shared" si="3"/>
        <v>0</v>
      </c>
      <c r="T15" s="89">
        <f t="shared" si="4"/>
        <v>0</v>
      </c>
      <c r="U15" s="89">
        <f>IF(L15="ano",-50,0)</f>
        <v>0</v>
      </c>
      <c r="V15" s="89">
        <f>IF(M15="ano",-75,0)</f>
        <v>0</v>
      </c>
      <c r="W15" s="37"/>
      <c r="X15" s="85"/>
      <c r="Y15" s="85"/>
      <c r="Z15" s="85"/>
    </row>
    <row r="16" spans="1:26" ht="12.75">
      <c r="A16" s="3"/>
      <c r="B16" s="12">
        <v>2</v>
      </c>
      <c r="C16" s="73" t="s">
        <v>41</v>
      </c>
      <c r="D16" s="14">
        <v>62</v>
      </c>
      <c r="E16" s="3"/>
      <c r="G16" s="41"/>
      <c r="H16" s="84"/>
      <c r="I16" s="3"/>
      <c r="J16" s="37"/>
      <c r="K16" s="85"/>
      <c r="L16" s="85"/>
      <c r="M16" s="85"/>
      <c r="N16" s="3"/>
      <c r="O16" s="3"/>
      <c r="Q16" s="38">
        <f t="shared" si="1"/>
        <v>0</v>
      </c>
      <c r="R16" s="3">
        <f t="shared" si="2"/>
        <v>0</v>
      </c>
      <c r="S16" s="89">
        <f t="shared" si="3"/>
        <v>0</v>
      </c>
      <c r="T16" s="89">
        <f t="shared" si="4"/>
        <v>0</v>
      </c>
      <c r="U16" s="89">
        <f>IF(L16="ano",-50,0)</f>
        <v>0</v>
      </c>
      <c r="V16" s="89">
        <f>IF(M16="ano",-75,0)</f>
        <v>0</v>
      </c>
      <c r="W16" s="37"/>
      <c r="X16" s="85"/>
      <c r="Y16" s="85"/>
      <c r="Z16" s="85"/>
    </row>
    <row r="17" spans="1:26" ht="12.75">
      <c r="A17" s="3"/>
      <c r="B17" s="9">
        <v>3</v>
      </c>
      <c r="C17" s="74" t="s">
        <v>57</v>
      </c>
      <c r="D17" s="11">
        <v>64</v>
      </c>
      <c r="E17" s="3"/>
      <c r="G17" s="40"/>
      <c r="H17" s="84"/>
      <c r="I17" s="3"/>
      <c r="J17" s="37"/>
      <c r="K17" s="85"/>
      <c r="L17" s="85"/>
      <c r="M17" s="85"/>
      <c r="N17" s="3"/>
      <c r="O17" s="3"/>
      <c r="Q17" s="38">
        <f t="shared" si="1"/>
        <v>0</v>
      </c>
      <c r="R17" s="3">
        <f t="shared" si="2"/>
        <v>0</v>
      </c>
      <c r="S17" s="89">
        <f t="shared" si="3"/>
        <v>0</v>
      </c>
      <c r="T17" s="89">
        <f t="shared" si="4"/>
        <v>0</v>
      </c>
      <c r="U17" s="89">
        <f>IF(L17="ano",-50,0)</f>
        <v>0</v>
      </c>
      <c r="V17" s="89">
        <f>IF(M17="ano",-75,0)</f>
        <v>0</v>
      </c>
      <c r="W17" s="37"/>
      <c r="X17" s="85"/>
      <c r="Y17" s="85"/>
      <c r="Z17" s="85"/>
    </row>
    <row r="18" spans="1:20" ht="12.75">
      <c r="A18" s="3"/>
      <c r="B18" s="12">
        <v>4</v>
      </c>
      <c r="C18" s="73" t="s">
        <v>42</v>
      </c>
      <c r="D18" s="14">
        <v>77</v>
      </c>
      <c r="E18" s="3"/>
      <c r="G18" s="41"/>
      <c r="H18" s="36"/>
      <c r="I18" s="3"/>
      <c r="J18" s="37"/>
      <c r="K18" s="3"/>
      <c r="L18" s="3"/>
      <c r="M18" s="3"/>
      <c r="N18" s="3"/>
      <c r="P18" s="36"/>
      <c r="Q18" s="3"/>
      <c r="R18" s="37"/>
      <c r="S18" s="3"/>
      <c r="T18" s="3"/>
    </row>
    <row r="19" spans="1:20" ht="13.5" thickBot="1">
      <c r="A19" s="3"/>
      <c r="B19" s="98">
        <v>5</v>
      </c>
      <c r="C19" s="99" t="s">
        <v>68</v>
      </c>
      <c r="D19" s="109">
        <v>79</v>
      </c>
      <c r="E19" s="3"/>
      <c r="L19" s="3"/>
      <c r="M19" s="3"/>
      <c r="N19" s="3"/>
      <c r="P19" s="36"/>
      <c r="Q19" s="3"/>
      <c r="R19" s="37"/>
      <c r="S19" s="3"/>
      <c r="T19" s="3"/>
    </row>
    <row r="20" spans="1:20" ht="13.5" thickTop="1">
      <c r="A20" s="3"/>
      <c r="B20" s="3"/>
      <c r="C20" s="85"/>
      <c r="D20" s="3"/>
      <c r="E20" s="3"/>
      <c r="L20" s="3"/>
      <c r="M20" s="3"/>
      <c r="N20" s="3"/>
      <c r="O20" s="3"/>
      <c r="P20" s="3"/>
      <c r="Q20" s="3"/>
      <c r="R20" s="37"/>
      <c r="S20" s="3"/>
      <c r="T20" s="3"/>
    </row>
    <row r="21" spans="1:20" ht="13.5" thickBot="1">
      <c r="A21" s="3"/>
      <c r="B21" s="3"/>
      <c r="C21" s="85"/>
      <c r="D21" s="3"/>
      <c r="E21" s="3"/>
      <c r="L21" s="3"/>
      <c r="M21" s="38"/>
      <c r="N21" s="3"/>
      <c r="O21" s="3"/>
      <c r="P21" s="3"/>
      <c r="Q21" s="3"/>
      <c r="R21" s="37"/>
      <c r="S21" s="3"/>
      <c r="T21" s="3"/>
    </row>
    <row r="22" spans="1:20" ht="14.25" thickBot="1" thickTop="1">
      <c r="A22" s="3"/>
      <c r="B22" s="3"/>
      <c r="C22" s="3"/>
      <c r="D22" s="3"/>
      <c r="E22" s="3"/>
      <c r="G22" s="157" t="s">
        <v>21</v>
      </c>
      <c r="H22" s="158"/>
      <c r="I22" s="158"/>
      <c r="J22" s="158"/>
      <c r="K22" s="159"/>
      <c r="L22" s="3"/>
      <c r="M22" s="38"/>
      <c r="N22" s="3"/>
      <c r="O22" s="3"/>
      <c r="P22" s="3"/>
      <c r="Q22" s="3"/>
      <c r="R22" s="37"/>
      <c r="S22" s="3"/>
      <c r="T22" s="3"/>
    </row>
    <row r="23" spans="1:21" ht="14.25" thickBot="1" thickTop="1">
      <c r="A23" s="3"/>
      <c r="B23" s="3"/>
      <c r="C23" s="3"/>
      <c r="D23" s="3"/>
      <c r="E23" s="3"/>
      <c r="G23" s="42" t="s">
        <v>20</v>
      </c>
      <c r="H23" s="45" t="s">
        <v>0</v>
      </c>
      <c r="I23" s="42" t="s">
        <v>4</v>
      </c>
      <c r="J23" s="56" t="s">
        <v>8</v>
      </c>
      <c r="K23" s="45" t="s">
        <v>22</v>
      </c>
      <c r="L23" s="3"/>
      <c r="M23" s="38"/>
      <c r="N23" s="3"/>
      <c r="O23" s="3"/>
      <c r="P23" s="3"/>
      <c r="Q23" s="3"/>
      <c r="R23" s="37"/>
      <c r="S23" s="3"/>
      <c r="T23" s="3"/>
      <c r="U23" s="84"/>
    </row>
    <row r="24" spans="1:21" ht="13.5" thickTop="1">
      <c r="A24" s="3"/>
      <c r="B24" s="55"/>
      <c r="C24" s="55"/>
      <c r="D24" s="55"/>
      <c r="E24" s="3"/>
      <c r="G24" s="30">
        <v>1</v>
      </c>
      <c r="H24" s="75" t="s">
        <v>34</v>
      </c>
      <c r="I24" s="61">
        <f>VLOOKUP(H24,'1.kolo'!$H$4:$P$17,9,FALSE)</f>
        <v>437</v>
      </c>
      <c r="J24" s="17">
        <f aca="true" t="shared" si="7" ref="J24:J33">VLOOKUP(H24,$H$4:$P$18,9,FALSE)</f>
        <v>379</v>
      </c>
      <c r="K24" s="50">
        <f aca="true" t="shared" si="8" ref="K24:K33">SUM(I24:J24)</f>
        <v>816</v>
      </c>
      <c r="L24" s="3"/>
      <c r="M24" s="38"/>
      <c r="N24" s="84"/>
      <c r="O24" s="3"/>
      <c r="P24" s="3"/>
      <c r="Q24" s="3"/>
      <c r="R24" s="37"/>
      <c r="S24" s="3"/>
      <c r="T24" s="3"/>
      <c r="U24" s="84"/>
    </row>
    <row r="25" spans="1:21" ht="12.75">
      <c r="A25" s="3"/>
      <c r="B25" s="3"/>
      <c r="C25" s="3"/>
      <c r="D25" s="3"/>
      <c r="E25" s="3"/>
      <c r="G25" s="31">
        <v>2</v>
      </c>
      <c r="H25" s="77" t="s">
        <v>28</v>
      </c>
      <c r="I25" s="48">
        <f>VLOOKUP(H25,'1.kolo'!$H$4:$P$17,9,FALSE)</f>
        <v>436</v>
      </c>
      <c r="J25" s="14">
        <f t="shared" si="7"/>
        <v>361</v>
      </c>
      <c r="K25" s="51">
        <f t="shared" si="8"/>
        <v>797</v>
      </c>
      <c r="L25" s="3"/>
      <c r="M25" s="38"/>
      <c r="N25" s="84"/>
      <c r="O25" s="3"/>
      <c r="P25" s="3"/>
      <c r="Q25" s="3"/>
      <c r="R25" s="37"/>
      <c r="S25" s="3"/>
      <c r="T25" s="3"/>
      <c r="U25" s="84"/>
    </row>
    <row r="26" spans="1:21" ht="12.75">
      <c r="A26" s="3"/>
      <c r="B26" s="3"/>
      <c r="C26" s="3"/>
      <c r="D26" s="3"/>
      <c r="E26" s="3"/>
      <c r="G26" s="32">
        <v>3</v>
      </c>
      <c r="H26" s="78" t="s">
        <v>32</v>
      </c>
      <c r="I26" s="49">
        <f>VLOOKUP(H26,'1.kolo'!$H$4:$P$17,9,FALSE)</f>
        <v>241</v>
      </c>
      <c r="J26" s="11">
        <f t="shared" si="7"/>
        <v>506</v>
      </c>
      <c r="K26" s="52">
        <f t="shared" si="8"/>
        <v>747</v>
      </c>
      <c r="L26" s="3"/>
      <c r="M26" s="38"/>
      <c r="N26" s="84"/>
      <c r="O26" s="3"/>
      <c r="P26" s="3"/>
      <c r="Q26" s="3"/>
      <c r="R26" s="37"/>
      <c r="S26" s="3"/>
      <c r="T26" s="3"/>
      <c r="U26" s="84"/>
    </row>
    <row r="27" spans="1:21" ht="12.75">
      <c r="A27" s="3"/>
      <c r="B27" s="3"/>
      <c r="C27" s="3"/>
      <c r="D27" s="3"/>
      <c r="E27" s="3"/>
      <c r="G27" s="31">
        <v>4</v>
      </c>
      <c r="H27" s="77" t="s">
        <v>53</v>
      </c>
      <c r="I27" s="48">
        <f>VLOOKUP(H27,'1.kolo'!$H$4:$P$17,9,FALSE)</f>
        <v>358</v>
      </c>
      <c r="J27" s="14">
        <f t="shared" si="7"/>
        <v>219</v>
      </c>
      <c r="K27" s="51">
        <f t="shared" si="8"/>
        <v>577</v>
      </c>
      <c r="L27" s="3"/>
      <c r="M27" s="36"/>
      <c r="N27" s="84"/>
      <c r="O27" s="3"/>
      <c r="P27" s="3"/>
      <c r="Q27" s="3"/>
      <c r="R27" s="37"/>
      <c r="S27" s="3"/>
      <c r="T27" s="3"/>
      <c r="U27" s="84"/>
    </row>
    <row r="28" spans="1:21" ht="12.75">
      <c r="A28" s="3"/>
      <c r="B28" s="3"/>
      <c r="C28" s="3"/>
      <c r="D28" s="3"/>
      <c r="E28" s="3"/>
      <c r="G28" s="32">
        <v>5</v>
      </c>
      <c r="H28" s="78" t="s">
        <v>47</v>
      </c>
      <c r="I28" s="49">
        <f>VLOOKUP(H28,'1.kolo'!$H$4:$P$17,9,FALSE)</f>
        <v>248</v>
      </c>
      <c r="J28" s="11">
        <f t="shared" si="7"/>
        <v>325</v>
      </c>
      <c r="K28" s="52">
        <f t="shared" si="8"/>
        <v>573</v>
      </c>
      <c r="L28" s="3"/>
      <c r="M28" s="38"/>
      <c r="N28" s="84"/>
      <c r="O28" s="3"/>
      <c r="P28" s="3"/>
      <c r="Q28" s="3"/>
      <c r="R28" s="37"/>
      <c r="S28" s="3"/>
      <c r="T28" s="3"/>
      <c r="U28" s="84"/>
    </row>
    <row r="29" spans="1:21" ht="12.75">
      <c r="A29" s="3"/>
      <c r="B29" s="3"/>
      <c r="C29" s="3"/>
      <c r="D29" s="3"/>
      <c r="E29" s="3"/>
      <c r="G29" s="31">
        <v>6</v>
      </c>
      <c r="H29" s="77" t="s">
        <v>44</v>
      </c>
      <c r="I29" s="48">
        <f>VLOOKUP(H29,'1.kolo'!$H$4:$P$17,9,FALSE)</f>
        <v>121</v>
      </c>
      <c r="J29" s="14">
        <f t="shared" si="7"/>
        <v>444</v>
      </c>
      <c r="K29" s="51">
        <f t="shared" si="8"/>
        <v>565</v>
      </c>
      <c r="L29" s="3"/>
      <c r="M29" s="36"/>
      <c r="N29" s="84"/>
      <c r="O29" s="3"/>
      <c r="P29" s="3"/>
      <c r="Q29" s="3"/>
      <c r="R29" s="3"/>
      <c r="S29" s="3"/>
      <c r="T29" s="3"/>
      <c r="U29" s="84"/>
    </row>
    <row r="30" spans="1:21" ht="12.75">
      <c r="A30" s="3"/>
      <c r="B30" s="3"/>
      <c r="C30" s="3"/>
      <c r="D30" s="3"/>
      <c r="E30" s="3"/>
      <c r="G30" s="33">
        <v>7</v>
      </c>
      <c r="H30" s="78" t="s">
        <v>67</v>
      </c>
      <c r="I30" s="49">
        <f>VLOOKUP(H30,'1.kolo'!$H$4:$P$17,9,FALSE)</f>
        <v>263</v>
      </c>
      <c r="J30" s="11">
        <f t="shared" si="7"/>
        <v>291</v>
      </c>
      <c r="K30" s="52">
        <f t="shared" si="8"/>
        <v>554</v>
      </c>
      <c r="M30" s="38"/>
      <c r="N30" s="84"/>
      <c r="O30" s="3"/>
      <c r="P30" s="3"/>
      <c r="Q30" s="3"/>
      <c r="R30" s="3"/>
      <c r="U30" s="84"/>
    </row>
    <row r="31" spans="1:21" ht="12.75">
      <c r="A31" s="3"/>
      <c r="B31" s="3"/>
      <c r="C31" s="3"/>
      <c r="D31" s="3"/>
      <c r="E31" s="3"/>
      <c r="G31" s="31">
        <v>8</v>
      </c>
      <c r="H31" s="77" t="s">
        <v>7</v>
      </c>
      <c r="I31" s="48">
        <f>VLOOKUP(H31,'1.kolo'!$H$4:$P$17,9,FALSE)</f>
        <v>127</v>
      </c>
      <c r="J31" s="14">
        <f t="shared" si="7"/>
        <v>323</v>
      </c>
      <c r="K31" s="51">
        <f t="shared" si="8"/>
        <v>450</v>
      </c>
      <c r="M31" s="36"/>
      <c r="N31" s="84"/>
      <c r="O31" s="3"/>
      <c r="P31" s="3"/>
      <c r="Q31" s="3"/>
      <c r="R31" s="3"/>
      <c r="U31" s="84"/>
    </row>
    <row r="32" spans="1:21" ht="12.75">
      <c r="A32" s="3"/>
      <c r="B32" s="3"/>
      <c r="C32" s="3"/>
      <c r="D32" s="3"/>
      <c r="E32" s="3"/>
      <c r="G32" s="112">
        <v>9</v>
      </c>
      <c r="H32" s="113" t="s">
        <v>65</v>
      </c>
      <c r="I32" s="118">
        <f>VLOOKUP(H32,'1.kolo'!$H$4:$P$17,9,FALSE)</f>
        <v>236</v>
      </c>
      <c r="J32" s="131">
        <f t="shared" si="7"/>
        <v>55</v>
      </c>
      <c r="K32" s="119">
        <f t="shared" si="8"/>
        <v>291</v>
      </c>
      <c r="M32" s="36"/>
      <c r="N32" s="84"/>
      <c r="O32" s="3"/>
      <c r="P32" s="3"/>
      <c r="Q32" s="3"/>
      <c r="R32" s="3"/>
      <c r="U32" s="84"/>
    </row>
    <row r="33" spans="1:21" ht="13.5" thickBot="1">
      <c r="A33" s="3"/>
      <c r="B33" s="3"/>
      <c r="C33" s="3"/>
      <c r="D33" s="3"/>
      <c r="E33" s="3"/>
      <c r="G33" s="120">
        <v>10</v>
      </c>
      <c r="H33" s="121" t="s">
        <v>64</v>
      </c>
      <c r="I33" s="126">
        <f>VLOOKUP(H33,'1.kolo'!$H$4:$P$17,9,FALSE)</f>
        <v>171</v>
      </c>
      <c r="J33" s="111">
        <f t="shared" si="7"/>
        <v>0</v>
      </c>
      <c r="K33" s="125">
        <f t="shared" si="8"/>
        <v>171</v>
      </c>
      <c r="N33" s="84"/>
      <c r="O33" s="3"/>
      <c r="P33" s="3"/>
      <c r="Q33" s="3"/>
      <c r="R33" s="3"/>
      <c r="U33" s="84"/>
    </row>
    <row r="34" spans="1:21" ht="13.5" thickTop="1">
      <c r="A34" s="3"/>
      <c r="B34" s="3"/>
      <c r="C34" s="3"/>
      <c r="D34" s="3"/>
      <c r="E34" s="3"/>
      <c r="G34" s="41"/>
      <c r="H34" s="84"/>
      <c r="I34" s="3"/>
      <c r="J34" s="3"/>
      <c r="K34" s="3"/>
      <c r="L34" s="3"/>
      <c r="M34" s="3"/>
      <c r="N34" s="84"/>
      <c r="O34" s="3"/>
      <c r="P34" s="3"/>
      <c r="Q34" s="3"/>
      <c r="R34" s="3"/>
      <c r="S34" s="3"/>
      <c r="T34" s="3"/>
      <c r="U34" s="84"/>
    </row>
    <row r="35" spans="1:21" ht="12.75">
      <c r="A35" s="3"/>
      <c r="B35" s="55"/>
      <c r="C35" s="55"/>
      <c r="D35" s="55"/>
      <c r="E35" s="3"/>
      <c r="F35" s="3"/>
      <c r="G35" s="41"/>
      <c r="H35" s="84"/>
      <c r="I35" s="3"/>
      <c r="J35" s="37"/>
      <c r="K35" s="85"/>
      <c r="L35" s="85"/>
      <c r="M35" s="3"/>
      <c r="N35" s="85"/>
      <c r="O35" s="3"/>
      <c r="P35" s="3"/>
      <c r="Q35" s="3"/>
      <c r="R35" s="3"/>
      <c r="S35" s="3"/>
      <c r="T35" s="3"/>
      <c r="U35" s="84"/>
    </row>
    <row r="36" spans="1:21" ht="12.75">
      <c r="A36" s="3"/>
      <c r="B36" s="3"/>
      <c r="C36" s="3"/>
      <c r="D36" s="3"/>
      <c r="E36" s="3"/>
      <c r="F36" s="3"/>
      <c r="G36" s="41"/>
      <c r="H36" s="84"/>
      <c r="I36" s="3"/>
      <c r="J36" s="37"/>
      <c r="K36" s="85"/>
      <c r="L36" s="85"/>
      <c r="M36" s="3"/>
      <c r="N36" s="85"/>
      <c r="O36" s="85"/>
      <c r="P36" s="3"/>
      <c r="Q36" s="3"/>
      <c r="R36" s="3"/>
      <c r="S36" s="3"/>
      <c r="T36" s="3"/>
      <c r="U36" s="84"/>
    </row>
    <row r="37" spans="1:20" ht="12.75">
      <c r="A37" s="3"/>
      <c r="B37" s="3"/>
      <c r="C37" s="3"/>
      <c r="D37" s="3"/>
      <c r="E37" s="3"/>
      <c r="F37" s="3"/>
      <c r="G37" s="40"/>
      <c r="H37" s="84"/>
      <c r="I37" s="3"/>
      <c r="J37" s="37"/>
      <c r="K37" s="85"/>
      <c r="L37" s="85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3"/>
      <c r="C38" s="3"/>
      <c r="D38" s="3"/>
      <c r="E38" s="3"/>
      <c r="F38" s="3"/>
      <c r="G38" s="41"/>
      <c r="H38" s="84"/>
      <c r="I38" s="3"/>
      <c r="J38" s="37"/>
      <c r="K38" s="85"/>
      <c r="L38" s="85"/>
      <c r="M38" s="85"/>
      <c r="N38" s="85"/>
      <c r="O38" s="85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8"/>
      <c r="H39" s="84"/>
      <c r="I39" s="3"/>
      <c r="J39" s="37"/>
      <c r="K39" s="85"/>
      <c r="L39" s="85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84"/>
      <c r="D40" s="3"/>
      <c r="E40" s="37"/>
      <c r="F40" s="85"/>
      <c r="G40" s="85"/>
      <c r="H40" s="84"/>
      <c r="I40" s="3"/>
      <c r="J40" s="37"/>
      <c r="K40" s="85"/>
      <c r="L40" s="85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84"/>
      <c r="D41" s="3"/>
      <c r="E41" s="37"/>
      <c r="F41" s="85"/>
      <c r="G41" s="85"/>
      <c r="H41" s="84"/>
      <c r="I41" s="3"/>
      <c r="J41" s="37"/>
      <c r="K41" s="85"/>
      <c r="L41" s="85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84"/>
      <c r="D42" s="3"/>
      <c r="E42" s="37"/>
      <c r="F42" s="85"/>
      <c r="G42" s="85"/>
      <c r="H42" s="84"/>
      <c r="I42" s="3"/>
      <c r="J42" s="37"/>
      <c r="K42" s="85"/>
      <c r="L42" s="85"/>
      <c r="M42" s="85"/>
      <c r="N42" s="85"/>
      <c r="O42" s="85"/>
      <c r="P42" s="3"/>
      <c r="Q42" s="3"/>
      <c r="R42" s="3"/>
      <c r="S42" s="3"/>
      <c r="T42" s="3"/>
    </row>
    <row r="43" spans="1:20" ht="12.75">
      <c r="A43" s="3"/>
      <c r="B43" s="3"/>
      <c r="C43" s="84"/>
      <c r="D43" s="3"/>
      <c r="E43" s="37"/>
      <c r="F43" s="85"/>
      <c r="G43" s="85"/>
      <c r="H43" s="84"/>
      <c r="I43" s="3"/>
      <c r="J43" s="37"/>
      <c r="K43" s="85"/>
      <c r="L43" s="85"/>
      <c r="M43" s="85"/>
      <c r="N43" s="85"/>
      <c r="O43" s="85"/>
      <c r="P43" s="3"/>
      <c r="Q43" s="3"/>
      <c r="R43" s="3"/>
      <c r="S43" s="3"/>
      <c r="T43" s="3"/>
    </row>
    <row r="44" spans="1:20" ht="12.75">
      <c r="A44" s="3"/>
      <c r="B44" s="3"/>
      <c r="C44" s="84"/>
      <c r="D44" s="3"/>
      <c r="E44" s="37"/>
      <c r="F44" s="85"/>
      <c r="G44" s="85"/>
      <c r="H44" s="84"/>
      <c r="I44" s="3"/>
      <c r="J44" s="37"/>
      <c r="K44" s="85"/>
      <c r="L44" s="85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84"/>
      <c r="D45" s="85"/>
      <c r="E45" s="37"/>
      <c r="F45" s="85"/>
      <c r="G45" s="85"/>
      <c r="H45" s="84"/>
      <c r="I45" s="3"/>
      <c r="J45" s="37"/>
      <c r="K45" s="85"/>
      <c r="L45" s="85"/>
      <c r="M45" s="85"/>
      <c r="N45" s="85"/>
      <c r="O45" s="85"/>
      <c r="P45" s="3"/>
      <c r="Q45" s="3"/>
      <c r="R45" s="3"/>
      <c r="S45" s="3"/>
      <c r="T45" s="3"/>
    </row>
    <row r="46" spans="1:20" ht="12.75">
      <c r="A46" s="3"/>
      <c r="B46" s="3"/>
      <c r="C46" s="84"/>
      <c r="D46" s="3"/>
      <c r="E46" s="37"/>
      <c r="F46" s="85"/>
      <c r="G46" s="85"/>
      <c r="H46" s="8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2.75">
      <c r="B47" s="3"/>
      <c r="C47" s="84"/>
      <c r="D47" s="3"/>
      <c r="E47" s="37"/>
      <c r="F47" s="85"/>
      <c r="G47" s="85"/>
      <c r="H47" s="8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2.75">
      <c r="B48" s="3"/>
      <c r="C48" s="84"/>
      <c r="D48" s="3"/>
      <c r="E48" s="37"/>
      <c r="F48" s="85"/>
      <c r="G48" s="85"/>
      <c r="H48" s="8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2.75">
      <c r="B49" s="3"/>
      <c r="C49" s="84"/>
      <c r="D49" s="3"/>
      <c r="E49" s="37"/>
      <c r="F49" s="85"/>
      <c r="G49" s="85"/>
      <c r="H49" s="8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2.75">
      <c r="B50" s="3"/>
      <c r="C50" s="84"/>
      <c r="D50" s="3"/>
      <c r="E50" s="37"/>
      <c r="F50" s="85"/>
      <c r="G50" s="85"/>
      <c r="H50" s="8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2.75">
      <c r="B51" s="3"/>
      <c r="C51" s="84"/>
      <c r="D51" s="3"/>
      <c r="E51" s="37"/>
      <c r="F51" s="85"/>
      <c r="G51" s="85"/>
      <c r="H51" s="8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8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7:20" ht="12.75">
      <c r="G53" s="3"/>
      <c r="H53" s="8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7:20" ht="12.75">
      <c r="G54" s="3"/>
      <c r="H54" s="8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7:20" ht="12.75">
      <c r="G55" s="3"/>
      <c r="H55" s="8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7:20" ht="12.75">
      <c r="G56" s="3"/>
      <c r="H56" s="8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7:20" ht="12.75">
      <c r="G57" s="3"/>
      <c r="H57" s="8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7:20" ht="12.75">
      <c r="G58" s="3"/>
      <c r="H58" s="8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7:20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</sheetData>
  <sheetProtection/>
  <mergeCells count="4">
    <mergeCell ref="B2:D2"/>
    <mergeCell ref="B13:D13"/>
    <mergeCell ref="G22:K22"/>
    <mergeCell ref="G2:P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7.2812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3" customWidth="1"/>
    <col min="17" max="21" width="9.140625" style="3" hidden="1" customWidth="1"/>
    <col min="22" max="22" width="0" style="3" hidden="1" customWidth="1"/>
    <col min="23" max="23" width="9.140625" style="3" customWidth="1"/>
    <col min="24" max="16384" width="9.140625" style="1" customWidth="1"/>
  </cols>
  <sheetData>
    <row r="1" ht="13.5" thickBot="1"/>
    <row r="2" spans="2:16" ht="14.25" thickBot="1" thickTop="1">
      <c r="B2" s="157" t="s">
        <v>15</v>
      </c>
      <c r="C2" s="158"/>
      <c r="D2" s="159"/>
      <c r="E2" s="7"/>
      <c r="G2" s="160" t="s">
        <v>72</v>
      </c>
      <c r="H2" s="148"/>
      <c r="I2" s="148"/>
      <c r="J2" s="148"/>
      <c r="K2" s="148"/>
      <c r="L2" s="148"/>
      <c r="M2" s="148"/>
      <c r="N2" s="148"/>
      <c r="O2" s="148"/>
      <c r="P2" s="149"/>
    </row>
    <row r="3" spans="2:16" ht="14.25" thickBot="1" thickTop="1">
      <c r="B3" s="18" t="s">
        <v>17</v>
      </c>
      <c r="C3" s="19" t="s">
        <v>18</v>
      </c>
      <c r="D3" s="20" t="s">
        <v>19</v>
      </c>
      <c r="E3" s="3"/>
      <c r="G3" s="45" t="s">
        <v>20</v>
      </c>
      <c r="H3" s="29" t="s">
        <v>0</v>
      </c>
      <c r="I3" s="6" t="s">
        <v>2</v>
      </c>
      <c r="J3" s="2" t="s">
        <v>1</v>
      </c>
      <c r="K3" s="95" t="s">
        <v>37</v>
      </c>
      <c r="L3" s="95" t="s">
        <v>38</v>
      </c>
      <c r="M3" s="2" t="s">
        <v>3</v>
      </c>
      <c r="N3" s="4" t="s">
        <v>26</v>
      </c>
      <c r="O3" s="134" t="s">
        <v>70</v>
      </c>
      <c r="P3" s="68" t="s">
        <v>5</v>
      </c>
    </row>
    <row r="4" spans="2:22" ht="13.5" thickTop="1">
      <c r="B4" s="16">
        <v>1</v>
      </c>
      <c r="C4" s="72" t="s">
        <v>45</v>
      </c>
      <c r="D4" s="17">
        <v>75</v>
      </c>
      <c r="G4" s="30">
        <v>1</v>
      </c>
      <c r="H4" s="75" t="s">
        <v>32</v>
      </c>
      <c r="I4" s="26">
        <v>2</v>
      </c>
      <c r="J4" s="22">
        <v>0.24930555555555556</v>
      </c>
      <c r="K4" s="81" t="s">
        <v>39</v>
      </c>
      <c r="L4" s="81" t="s">
        <v>39</v>
      </c>
      <c r="M4" s="23" t="s">
        <v>6</v>
      </c>
      <c r="N4" s="76" t="s">
        <v>6</v>
      </c>
      <c r="O4" s="76">
        <v>0</v>
      </c>
      <c r="P4" s="69">
        <f aca="true" t="shared" si="0" ref="P4:P13">SUM(Q4:V4)</f>
        <v>519</v>
      </c>
      <c r="Q4" s="38">
        <f aca="true" t="shared" si="1" ref="Q4:Q17">I4*100</f>
        <v>200</v>
      </c>
      <c r="R4" s="3">
        <f aca="true" t="shared" si="2" ref="R4:R17">FLOOR((((HOUR(J4)*60)+MINUTE(J4))/3),1)</f>
        <v>119</v>
      </c>
      <c r="S4" s="89">
        <f aca="true" t="shared" si="3" ref="S4:S17">IF(K4="celá",100,IF(K4="půl",50,0))</f>
        <v>100</v>
      </c>
      <c r="T4" s="89">
        <f aca="true" t="shared" si="4" ref="T4:T17">IF(L4="celá",100,IF(L4="půl",50,0))</f>
        <v>100</v>
      </c>
      <c r="U4" s="89">
        <f aca="true" t="shared" si="5" ref="U4:U13">IF(M4="ano",-50,0)</f>
        <v>0</v>
      </c>
      <c r="V4" s="89">
        <f aca="true" t="shared" si="6" ref="V4:V13">IF(N4="ano",-75,0)</f>
        <v>0</v>
      </c>
    </row>
    <row r="5" spans="2:22" ht="12.75">
      <c r="B5" s="12">
        <v>2</v>
      </c>
      <c r="C5" s="73" t="s">
        <v>42</v>
      </c>
      <c r="D5" s="14">
        <v>77</v>
      </c>
      <c r="G5" s="31">
        <v>2</v>
      </c>
      <c r="H5" s="77" t="s">
        <v>34</v>
      </c>
      <c r="I5" s="27">
        <v>2</v>
      </c>
      <c r="J5" s="24">
        <v>0.2743055555555555</v>
      </c>
      <c r="K5" s="73" t="s">
        <v>40</v>
      </c>
      <c r="L5" s="73" t="s">
        <v>39</v>
      </c>
      <c r="M5" s="13" t="s">
        <v>6</v>
      </c>
      <c r="N5" s="48" t="s">
        <v>6</v>
      </c>
      <c r="O5" s="48">
        <v>0</v>
      </c>
      <c r="P5" s="51">
        <f t="shared" si="0"/>
        <v>481</v>
      </c>
      <c r="Q5" s="38">
        <f t="shared" si="1"/>
        <v>200</v>
      </c>
      <c r="R5" s="3">
        <f t="shared" si="2"/>
        <v>131</v>
      </c>
      <c r="S5" s="89">
        <f t="shared" si="3"/>
        <v>50</v>
      </c>
      <c r="T5" s="89">
        <f t="shared" si="4"/>
        <v>100</v>
      </c>
      <c r="U5" s="89">
        <f t="shared" si="5"/>
        <v>0</v>
      </c>
      <c r="V5" s="89">
        <f t="shared" si="6"/>
        <v>0</v>
      </c>
    </row>
    <row r="6" spans="2:22" ht="12.75">
      <c r="B6" s="9">
        <v>3</v>
      </c>
      <c r="C6" s="74" t="s">
        <v>68</v>
      </c>
      <c r="D6" s="11">
        <v>79</v>
      </c>
      <c r="G6" s="32">
        <v>3</v>
      </c>
      <c r="H6" s="78" t="s">
        <v>65</v>
      </c>
      <c r="I6" s="28">
        <v>1</v>
      </c>
      <c r="J6" s="25">
        <v>0.27291666666666664</v>
      </c>
      <c r="K6" s="74" t="s">
        <v>39</v>
      </c>
      <c r="L6" s="74" t="s">
        <v>39</v>
      </c>
      <c r="M6" s="74" t="s">
        <v>6</v>
      </c>
      <c r="N6" s="79" t="s">
        <v>6</v>
      </c>
      <c r="O6" s="79">
        <v>1</v>
      </c>
      <c r="P6" s="52">
        <f t="shared" si="0"/>
        <v>431</v>
      </c>
      <c r="Q6" s="38">
        <f t="shared" si="1"/>
        <v>100</v>
      </c>
      <c r="R6" s="3">
        <f t="shared" si="2"/>
        <v>131</v>
      </c>
      <c r="S6" s="89">
        <f t="shared" si="3"/>
        <v>100</v>
      </c>
      <c r="T6" s="89">
        <f t="shared" si="4"/>
        <v>100</v>
      </c>
      <c r="U6" s="89">
        <f t="shared" si="5"/>
        <v>0</v>
      </c>
      <c r="V6" s="89">
        <f t="shared" si="6"/>
        <v>0</v>
      </c>
    </row>
    <row r="7" spans="2:22" ht="12.75">
      <c r="B7" s="12">
        <v>4</v>
      </c>
      <c r="C7" s="73" t="s">
        <v>69</v>
      </c>
      <c r="D7" s="14">
        <v>186</v>
      </c>
      <c r="G7" s="31">
        <v>4</v>
      </c>
      <c r="H7" s="77" t="s">
        <v>7</v>
      </c>
      <c r="I7" s="27">
        <v>1</v>
      </c>
      <c r="J7" s="24">
        <v>0.2743055555555555</v>
      </c>
      <c r="K7" s="73" t="s">
        <v>40</v>
      </c>
      <c r="L7" s="73" t="s">
        <v>39</v>
      </c>
      <c r="M7" s="13" t="s">
        <v>6</v>
      </c>
      <c r="N7" s="48" t="s">
        <v>6</v>
      </c>
      <c r="O7" s="48">
        <v>0</v>
      </c>
      <c r="P7" s="51">
        <f t="shared" si="0"/>
        <v>381</v>
      </c>
      <c r="Q7" s="38">
        <f t="shared" si="1"/>
        <v>100</v>
      </c>
      <c r="R7" s="3">
        <f t="shared" si="2"/>
        <v>131</v>
      </c>
      <c r="S7" s="89">
        <f t="shared" si="3"/>
        <v>50</v>
      </c>
      <c r="T7" s="89">
        <f t="shared" si="4"/>
        <v>100</v>
      </c>
      <c r="U7" s="89">
        <f t="shared" si="5"/>
        <v>0</v>
      </c>
      <c r="V7" s="89">
        <f t="shared" si="6"/>
        <v>0</v>
      </c>
    </row>
    <row r="8" spans="2:22" ht="13.5" thickBot="1">
      <c r="B8" s="98">
        <v>5</v>
      </c>
      <c r="C8" s="99" t="s">
        <v>54</v>
      </c>
      <c r="D8" s="109" t="s">
        <v>56</v>
      </c>
      <c r="G8" s="32">
        <v>5</v>
      </c>
      <c r="H8" s="78" t="s">
        <v>44</v>
      </c>
      <c r="I8" s="28">
        <v>1</v>
      </c>
      <c r="J8" s="25">
        <v>0.24861111111111112</v>
      </c>
      <c r="K8" s="74" t="s">
        <v>40</v>
      </c>
      <c r="L8" s="74" t="s">
        <v>39</v>
      </c>
      <c r="M8" s="10" t="s">
        <v>6</v>
      </c>
      <c r="N8" s="49" t="s">
        <v>6</v>
      </c>
      <c r="O8" s="49">
        <v>0</v>
      </c>
      <c r="P8" s="52">
        <f t="shared" si="0"/>
        <v>369</v>
      </c>
      <c r="Q8" s="38">
        <f t="shared" si="1"/>
        <v>100</v>
      </c>
      <c r="R8" s="3">
        <f t="shared" si="2"/>
        <v>119</v>
      </c>
      <c r="S8" s="89">
        <f t="shared" si="3"/>
        <v>50</v>
      </c>
      <c r="T8" s="89">
        <f t="shared" si="4"/>
        <v>100</v>
      </c>
      <c r="U8" s="89">
        <f t="shared" si="5"/>
        <v>0</v>
      </c>
      <c r="V8" s="89">
        <f t="shared" si="6"/>
        <v>0</v>
      </c>
    </row>
    <row r="9" spans="2:22" ht="13.5" thickTop="1">
      <c r="B9" s="3"/>
      <c r="C9" s="85"/>
      <c r="D9" s="3"/>
      <c r="G9" s="31">
        <v>6</v>
      </c>
      <c r="H9" s="77" t="s">
        <v>53</v>
      </c>
      <c r="I9" s="27">
        <v>1</v>
      </c>
      <c r="J9" s="24">
        <v>0.2659722222222222</v>
      </c>
      <c r="K9" s="73" t="s">
        <v>6</v>
      </c>
      <c r="L9" s="73" t="s">
        <v>39</v>
      </c>
      <c r="M9" s="13" t="s">
        <v>6</v>
      </c>
      <c r="N9" s="48" t="s">
        <v>6</v>
      </c>
      <c r="O9" s="48">
        <v>1</v>
      </c>
      <c r="P9" s="51">
        <f t="shared" si="0"/>
        <v>327</v>
      </c>
      <c r="Q9" s="38">
        <f t="shared" si="1"/>
        <v>100</v>
      </c>
      <c r="R9" s="3">
        <f t="shared" si="2"/>
        <v>127</v>
      </c>
      <c r="S9" s="89">
        <f t="shared" si="3"/>
        <v>0</v>
      </c>
      <c r="T9" s="89">
        <f t="shared" si="4"/>
        <v>100</v>
      </c>
      <c r="U9" s="89">
        <f t="shared" si="5"/>
        <v>0</v>
      </c>
      <c r="V9" s="89">
        <f t="shared" si="6"/>
        <v>0</v>
      </c>
    </row>
    <row r="10" spans="2:22" ht="12.75">
      <c r="B10" s="3"/>
      <c r="C10" s="85"/>
      <c r="D10" s="3"/>
      <c r="G10" s="33">
        <v>7</v>
      </c>
      <c r="H10" s="78" t="s">
        <v>28</v>
      </c>
      <c r="I10" s="28">
        <v>0</v>
      </c>
      <c r="J10" s="25">
        <v>0.18819444444444444</v>
      </c>
      <c r="K10" s="74" t="s">
        <v>39</v>
      </c>
      <c r="L10" s="74" t="s">
        <v>39</v>
      </c>
      <c r="M10" s="74" t="s">
        <v>6</v>
      </c>
      <c r="N10" s="79" t="s">
        <v>6</v>
      </c>
      <c r="O10" s="79">
        <v>1</v>
      </c>
      <c r="P10" s="52">
        <f t="shared" si="0"/>
        <v>290</v>
      </c>
      <c r="Q10" s="38">
        <f t="shared" si="1"/>
        <v>0</v>
      </c>
      <c r="R10" s="3">
        <f t="shared" si="2"/>
        <v>90</v>
      </c>
      <c r="S10" s="89">
        <f t="shared" si="3"/>
        <v>100</v>
      </c>
      <c r="T10" s="89">
        <f t="shared" si="4"/>
        <v>100</v>
      </c>
      <c r="U10" s="89">
        <f t="shared" si="5"/>
        <v>0</v>
      </c>
      <c r="V10" s="89">
        <f t="shared" si="6"/>
        <v>0</v>
      </c>
    </row>
    <row r="11" spans="1:22" ht="12.75">
      <c r="A11" s="3"/>
      <c r="B11" s="3"/>
      <c r="C11" s="3"/>
      <c r="D11" s="3"/>
      <c r="E11" s="3"/>
      <c r="G11" s="31">
        <v>8</v>
      </c>
      <c r="H11" s="77" t="s">
        <v>47</v>
      </c>
      <c r="I11" s="27">
        <v>0</v>
      </c>
      <c r="J11" s="24">
        <v>0.27847222222222223</v>
      </c>
      <c r="K11" s="73" t="s">
        <v>40</v>
      </c>
      <c r="L11" s="73" t="s">
        <v>39</v>
      </c>
      <c r="M11" s="73" t="s">
        <v>6</v>
      </c>
      <c r="N11" s="80" t="s">
        <v>6</v>
      </c>
      <c r="O11" s="80">
        <v>0</v>
      </c>
      <c r="P11" s="51">
        <f t="shared" si="0"/>
        <v>283</v>
      </c>
      <c r="Q11" s="38">
        <f t="shared" si="1"/>
        <v>0</v>
      </c>
      <c r="R11" s="3">
        <f t="shared" si="2"/>
        <v>133</v>
      </c>
      <c r="S11" s="89">
        <f t="shared" si="3"/>
        <v>50</v>
      </c>
      <c r="T11" s="89">
        <f t="shared" si="4"/>
        <v>100</v>
      </c>
      <c r="U11" s="89">
        <f t="shared" si="5"/>
        <v>0</v>
      </c>
      <c r="V11" s="89">
        <f t="shared" si="6"/>
        <v>0</v>
      </c>
    </row>
    <row r="12" spans="1:22" ht="13.5" thickBot="1">
      <c r="A12" s="3"/>
      <c r="B12" s="3"/>
      <c r="C12" s="3"/>
      <c r="D12" s="3"/>
      <c r="E12" s="3"/>
      <c r="G12" s="112">
        <v>9</v>
      </c>
      <c r="H12" s="113" t="s">
        <v>67</v>
      </c>
      <c r="I12" s="114">
        <v>0</v>
      </c>
      <c r="J12" s="115">
        <v>0.15277777777777776</v>
      </c>
      <c r="K12" s="116" t="s">
        <v>6</v>
      </c>
      <c r="L12" s="116" t="s">
        <v>6</v>
      </c>
      <c r="M12" s="117" t="s">
        <v>6</v>
      </c>
      <c r="N12" s="118" t="s">
        <v>6</v>
      </c>
      <c r="O12" s="118">
        <v>0</v>
      </c>
      <c r="P12" s="119">
        <f t="shared" si="0"/>
        <v>73</v>
      </c>
      <c r="Q12" s="38">
        <f t="shared" si="1"/>
        <v>0</v>
      </c>
      <c r="R12" s="3">
        <f t="shared" si="2"/>
        <v>73</v>
      </c>
      <c r="S12" s="89">
        <f t="shared" si="3"/>
        <v>0</v>
      </c>
      <c r="T12" s="89">
        <f t="shared" si="4"/>
        <v>0</v>
      </c>
      <c r="U12" s="89">
        <f t="shared" si="5"/>
        <v>0</v>
      </c>
      <c r="V12" s="89">
        <f t="shared" si="6"/>
        <v>0</v>
      </c>
    </row>
    <row r="13" spans="1:22" ht="14.25" thickBot="1" thickTop="1">
      <c r="A13" s="3"/>
      <c r="B13" s="157" t="s">
        <v>27</v>
      </c>
      <c r="C13" s="158"/>
      <c r="D13" s="159"/>
      <c r="E13" s="3"/>
      <c r="F13" s="3"/>
      <c r="G13" s="120">
        <v>10</v>
      </c>
      <c r="H13" s="121" t="s">
        <v>64</v>
      </c>
      <c r="I13" s="122">
        <v>0</v>
      </c>
      <c r="J13" s="123">
        <v>0</v>
      </c>
      <c r="K13" s="110" t="s">
        <v>6</v>
      </c>
      <c r="L13" s="110" t="s">
        <v>6</v>
      </c>
      <c r="M13" s="110" t="s">
        <v>6</v>
      </c>
      <c r="N13" s="124" t="s">
        <v>6</v>
      </c>
      <c r="O13" s="124">
        <v>0</v>
      </c>
      <c r="P13" s="125">
        <f t="shared" si="0"/>
        <v>0</v>
      </c>
      <c r="Q13" s="38">
        <f t="shared" si="1"/>
        <v>0</v>
      </c>
      <c r="R13" s="3">
        <f t="shared" si="2"/>
        <v>0</v>
      </c>
      <c r="S13" s="89">
        <f t="shared" si="3"/>
        <v>0</v>
      </c>
      <c r="T13" s="89">
        <f t="shared" si="4"/>
        <v>0</v>
      </c>
      <c r="U13" s="89">
        <f t="shared" si="5"/>
        <v>0</v>
      </c>
      <c r="V13" s="89">
        <f t="shared" si="6"/>
        <v>0</v>
      </c>
    </row>
    <row r="14" spans="1:22" ht="14.25" thickBot="1" thickTop="1">
      <c r="A14" s="3"/>
      <c r="B14" s="18" t="s">
        <v>17</v>
      </c>
      <c r="C14" s="19" t="s">
        <v>18</v>
      </c>
      <c r="D14" s="20" t="s">
        <v>19</v>
      </c>
      <c r="E14" s="3"/>
      <c r="F14" s="3"/>
      <c r="G14" s="41"/>
      <c r="H14" s="84"/>
      <c r="I14" s="3"/>
      <c r="J14" s="37"/>
      <c r="K14" s="85"/>
      <c r="L14" s="85"/>
      <c r="M14" s="85"/>
      <c r="N14" s="3"/>
      <c r="O14" s="3"/>
      <c r="Q14" s="38">
        <f t="shared" si="1"/>
        <v>0</v>
      </c>
      <c r="R14" s="3">
        <f t="shared" si="2"/>
        <v>0</v>
      </c>
      <c r="S14" s="89">
        <f t="shared" si="3"/>
        <v>0</v>
      </c>
      <c r="T14" s="89">
        <f t="shared" si="4"/>
        <v>0</v>
      </c>
      <c r="U14" s="89">
        <f>IF(L14="ano",-50,0)</f>
        <v>0</v>
      </c>
      <c r="V14" s="89">
        <f>IF(M14="ano",-75,0)</f>
        <v>0</v>
      </c>
    </row>
    <row r="15" spans="1:22" ht="13.5" thickTop="1">
      <c r="A15" s="3"/>
      <c r="B15" s="16">
        <v>1</v>
      </c>
      <c r="C15" s="72" t="s">
        <v>30</v>
      </c>
      <c r="D15" s="17">
        <v>56</v>
      </c>
      <c r="E15" s="3"/>
      <c r="F15" s="3"/>
      <c r="G15" s="40"/>
      <c r="H15" s="84"/>
      <c r="I15" s="3"/>
      <c r="J15" s="37"/>
      <c r="K15" s="85"/>
      <c r="L15" s="85"/>
      <c r="M15" s="85"/>
      <c r="N15" s="3"/>
      <c r="O15" s="3"/>
      <c r="Q15" s="38">
        <f t="shared" si="1"/>
        <v>0</v>
      </c>
      <c r="R15" s="3">
        <f t="shared" si="2"/>
        <v>0</v>
      </c>
      <c r="S15" s="89">
        <f t="shared" si="3"/>
        <v>0</v>
      </c>
      <c r="T15" s="89">
        <f t="shared" si="4"/>
        <v>0</v>
      </c>
      <c r="U15" s="89">
        <f>IF(L15="ano",-50,0)</f>
        <v>0</v>
      </c>
      <c r="V15" s="89">
        <f>IF(M15="ano",-75,0)</f>
        <v>0</v>
      </c>
    </row>
    <row r="16" spans="1:22" ht="12.75">
      <c r="A16" s="3"/>
      <c r="B16" s="12">
        <v>2</v>
      </c>
      <c r="C16" s="73" t="s">
        <v>41</v>
      </c>
      <c r="D16" s="14">
        <v>62</v>
      </c>
      <c r="E16" s="3"/>
      <c r="G16" s="41"/>
      <c r="H16" s="84"/>
      <c r="I16" s="3"/>
      <c r="J16" s="37"/>
      <c r="K16" s="85"/>
      <c r="L16" s="85"/>
      <c r="M16" s="85"/>
      <c r="N16" s="3"/>
      <c r="O16" s="3"/>
      <c r="Q16" s="38">
        <f t="shared" si="1"/>
        <v>0</v>
      </c>
      <c r="R16" s="3">
        <f t="shared" si="2"/>
        <v>0</v>
      </c>
      <c r="S16" s="89">
        <f t="shared" si="3"/>
        <v>0</v>
      </c>
      <c r="T16" s="89">
        <f t="shared" si="4"/>
        <v>0</v>
      </c>
      <c r="U16" s="89">
        <f>IF(L16="ano",-50,0)</f>
        <v>0</v>
      </c>
      <c r="V16" s="89">
        <f>IF(M16="ano",-75,0)</f>
        <v>0</v>
      </c>
    </row>
    <row r="17" spans="1:22" ht="12.75">
      <c r="A17" s="3"/>
      <c r="B17" s="9">
        <v>3</v>
      </c>
      <c r="C17" s="74" t="s">
        <v>57</v>
      </c>
      <c r="D17" s="11">
        <v>64</v>
      </c>
      <c r="E17" s="3"/>
      <c r="G17" s="40"/>
      <c r="H17" s="84"/>
      <c r="I17" s="3"/>
      <c r="J17" s="37"/>
      <c r="K17" s="85"/>
      <c r="L17" s="85"/>
      <c r="M17" s="85"/>
      <c r="N17" s="3"/>
      <c r="O17" s="3"/>
      <c r="Q17" s="38">
        <f t="shared" si="1"/>
        <v>0</v>
      </c>
      <c r="R17" s="3">
        <f t="shared" si="2"/>
        <v>0</v>
      </c>
      <c r="S17" s="89">
        <f t="shared" si="3"/>
        <v>0</v>
      </c>
      <c r="T17" s="89">
        <f t="shared" si="4"/>
        <v>0</v>
      </c>
      <c r="U17" s="89">
        <f>IF(L17="ano",-50,0)</f>
        <v>0</v>
      </c>
      <c r="V17" s="89">
        <f>IF(M17="ano",-75,0)</f>
        <v>0</v>
      </c>
    </row>
    <row r="18" spans="1:18" ht="12.75">
      <c r="A18" s="3"/>
      <c r="B18" s="12">
        <v>4</v>
      </c>
      <c r="C18" s="73" t="s">
        <v>31</v>
      </c>
      <c r="D18" s="14">
        <v>66</v>
      </c>
      <c r="E18" s="3"/>
      <c r="G18" s="41"/>
      <c r="H18" s="36"/>
      <c r="I18" s="3"/>
      <c r="J18" s="37"/>
      <c r="K18" s="3"/>
      <c r="L18" s="3"/>
      <c r="M18" s="3"/>
      <c r="N18" s="3"/>
      <c r="P18" s="36"/>
      <c r="R18" s="37"/>
    </row>
    <row r="19" spans="1:18" ht="13.5" thickBot="1">
      <c r="A19" s="3"/>
      <c r="B19" s="98">
        <v>5</v>
      </c>
      <c r="C19" s="99" t="s">
        <v>55</v>
      </c>
      <c r="D19" s="109" t="s">
        <v>59</v>
      </c>
      <c r="E19" s="3"/>
      <c r="M19" s="3"/>
      <c r="N19" s="3"/>
      <c r="P19" s="36"/>
      <c r="R19" s="37"/>
    </row>
    <row r="20" spans="1:15" ht="13.5" thickTop="1">
      <c r="A20" s="3"/>
      <c r="B20" s="3"/>
      <c r="C20" s="85"/>
      <c r="D20" s="3"/>
      <c r="E20" s="3"/>
      <c r="M20" s="3"/>
      <c r="N20" s="3"/>
      <c r="O20" s="3"/>
    </row>
    <row r="21" spans="1:15" ht="13.5" thickBot="1">
      <c r="A21" s="3"/>
      <c r="B21" s="3"/>
      <c r="C21" s="85"/>
      <c r="D21" s="3"/>
      <c r="E21" s="3"/>
      <c r="M21" s="3"/>
      <c r="N21" s="38"/>
      <c r="O21" s="3"/>
    </row>
    <row r="22" spans="1:15" ht="14.25" thickBot="1" thickTop="1">
      <c r="A22" s="3"/>
      <c r="B22" s="3"/>
      <c r="C22" s="3"/>
      <c r="D22" s="3"/>
      <c r="E22" s="3"/>
      <c r="G22" s="147" t="s">
        <v>21</v>
      </c>
      <c r="H22" s="148"/>
      <c r="I22" s="148"/>
      <c r="J22" s="148"/>
      <c r="K22" s="148"/>
      <c r="L22" s="149"/>
      <c r="M22" s="3"/>
      <c r="N22" s="38"/>
      <c r="O22" s="3"/>
    </row>
    <row r="23" spans="1:15" ht="14.25" thickBot="1" thickTop="1">
      <c r="A23" s="3"/>
      <c r="B23" s="3"/>
      <c r="C23" s="3"/>
      <c r="D23" s="3"/>
      <c r="E23" s="3"/>
      <c r="G23" s="42" t="s">
        <v>20</v>
      </c>
      <c r="H23" s="45" t="s">
        <v>0</v>
      </c>
      <c r="I23" s="43" t="s">
        <v>4</v>
      </c>
      <c r="J23" s="46" t="s">
        <v>8</v>
      </c>
      <c r="K23" s="46" t="s">
        <v>9</v>
      </c>
      <c r="L23" s="45" t="s">
        <v>22</v>
      </c>
      <c r="M23" s="3"/>
      <c r="N23" s="36"/>
      <c r="O23" s="3"/>
    </row>
    <row r="24" spans="1:15" ht="13.5" thickTop="1">
      <c r="A24" s="3"/>
      <c r="B24" s="55"/>
      <c r="C24" s="55"/>
      <c r="D24" s="55"/>
      <c r="E24" s="3"/>
      <c r="G24" s="30">
        <v>1</v>
      </c>
      <c r="H24" s="75" t="s">
        <v>34</v>
      </c>
      <c r="I24" s="60">
        <f>VLOOKUP(H24,'1.kolo'!$H$4:$P$17,9,FALSE)</f>
        <v>437</v>
      </c>
      <c r="J24" s="57">
        <f>VLOOKUP(H24,'2.kolo'!$H$4:$P$17,9,FALSE)</f>
        <v>379</v>
      </c>
      <c r="K24" s="47">
        <f aca="true" t="shared" si="7" ref="K24:K33">VLOOKUP(H24,$H$4:$P$17,9,FALSE)</f>
        <v>481</v>
      </c>
      <c r="L24" s="5">
        <f aca="true" t="shared" si="8" ref="L24:L33">SUM(I24:K24)</f>
        <v>1297</v>
      </c>
      <c r="M24" s="3"/>
      <c r="N24" s="84"/>
      <c r="O24" s="3"/>
    </row>
    <row r="25" spans="1:15" ht="12.75">
      <c r="A25" s="3"/>
      <c r="B25" s="3"/>
      <c r="C25" s="3"/>
      <c r="D25" s="3"/>
      <c r="E25" s="3"/>
      <c r="G25" s="31">
        <v>2</v>
      </c>
      <c r="H25" s="77" t="s">
        <v>32</v>
      </c>
      <c r="I25" s="12">
        <f>VLOOKUP(H25,'1.kolo'!$H$4:$P$17,9,FALSE)</f>
        <v>241</v>
      </c>
      <c r="J25" s="58">
        <f>VLOOKUP(H25,'2.kolo'!$H$4:$P$17,9,FALSE)</f>
        <v>506</v>
      </c>
      <c r="K25" s="48">
        <f t="shared" si="7"/>
        <v>519</v>
      </c>
      <c r="L25" s="51">
        <f t="shared" si="8"/>
        <v>1266</v>
      </c>
      <c r="M25" s="3"/>
      <c r="N25" s="84"/>
      <c r="O25" s="3"/>
    </row>
    <row r="26" spans="1:15" ht="12.75">
      <c r="A26" s="3"/>
      <c r="B26" s="3"/>
      <c r="C26" s="3"/>
      <c r="D26" s="3"/>
      <c r="E26" s="3"/>
      <c r="G26" s="32">
        <v>3</v>
      </c>
      <c r="H26" s="78" t="s">
        <v>28</v>
      </c>
      <c r="I26" s="9">
        <f>VLOOKUP(H26,'1.kolo'!$H$4:$P$17,9,FALSE)</f>
        <v>436</v>
      </c>
      <c r="J26" s="59">
        <f>VLOOKUP(H26,'2.kolo'!$H$4:$P$17,9,FALSE)</f>
        <v>361</v>
      </c>
      <c r="K26" s="49">
        <f t="shared" si="7"/>
        <v>290</v>
      </c>
      <c r="L26" s="52">
        <f t="shared" si="8"/>
        <v>1087</v>
      </c>
      <c r="M26" s="3"/>
      <c r="N26" s="84"/>
      <c r="O26" s="3"/>
    </row>
    <row r="27" spans="1:15" ht="12.75">
      <c r="A27" s="3"/>
      <c r="B27" s="3"/>
      <c r="C27" s="3"/>
      <c r="D27" s="3"/>
      <c r="E27" s="3"/>
      <c r="G27" s="31">
        <v>4</v>
      </c>
      <c r="H27" s="77" t="s">
        <v>44</v>
      </c>
      <c r="I27" s="12">
        <f>VLOOKUP(H27,'1.kolo'!$H$4:$P$17,9,FALSE)</f>
        <v>121</v>
      </c>
      <c r="J27" s="58">
        <f>VLOOKUP(H27,'2.kolo'!$H$4:$P$17,9,FALSE)</f>
        <v>444</v>
      </c>
      <c r="K27" s="48">
        <f t="shared" si="7"/>
        <v>369</v>
      </c>
      <c r="L27" s="51">
        <f t="shared" si="8"/>
        <v>934</v>
      </c>
      <c r="M27" s="3"/>
      <c r="N27" s="84"/>
      <c r="O27" s="3"/>
    </row>
    <row r="28" spans="1:15" ht="12.75">
      <c r="A28" s="3"/>
      <c r="B28" s="3"/>
      <c r="C28" s="3"/>
      <c r="D28" s="3"/>
      <c r="E28" s="3"/>
      <c r="G28" s="32">
        <v>5</v>
      </c>
      <c r="H28" s="78" t="s">
        <v>53</v>
      </c>
      <c r="I28" s="9">
        <f>VLOOKUP(H28,'1.kolo'!$H$4:$P$17,9,FALSE)</f>
        <v>358</v>
      </c>
      <c r="J28" s="59">
        <f>VLOOKUP(H28,'2.kolo'!$H$4:$P$17,9,FALSE)</f>
        <v>219</v>
      </c>
      <c r="K28" s="49">
        <f t="shared" si="7"/>
        <v>327</v>
      </c>
      <c r="L28" s="52">
        <f t="shared" si="8"/>
        <v>904</v>
      </c>
      <c r="M28" s="3"/>
      <c r="N28" s="84"/>
      <c r="O28" s="3"/>
    </row>
    <row r="29" spans="1:15" ht="12.75">
      <c r="A29" s="3"/>
      <c r="B29" s="3"/>
      <c r="C29" s="3"/>
      <c r="D29" s="3"/>
      <c r="E29" s="3"/>
      <c r="G29" s="31">
        <v>6</v>
      </c>
      <c r="H29" s="77" t="s">
        <v>47</v>
      </c>
      <c r="I29" s="12">
        <f>VLOOKUP(H29,'1.kolo'!$H$4:$P$17,9,FALSE)</f>
        <v>248</v>
      </c>
      <c r="J29" s="58">
        <f>VLOOKUP(H29,'2.kolo'!$H$4:$P$17,9,FALSE)</f>
        <v>325</v>
      </c>
      <c r="K29" s="48">
        <f t="shared" si="7"/>
        <v>283</v>
      </c>
      <c r="L29" s="51">
        <f t="shared" si="8"/>
        <v>856</v>
      </c>
      <c r="M29" s="3"/>
      <c r="N29" s="84"/>
      <c r="O29" s="3"/>
    </row>
    <row r="30" spans="1:15" ht="12.75">
      <c r="A30" s="3"/>
      <c r="B30" s="3"/>
      <c r="C30" s="3"/>
      <c r="D30" s="3"/>
      <c r="E30" s="3"/>
      <c r="G30" s="33">
        <v>7</v>
      </c>
      <c r="H30" s="78" t="s">
        <v>7</v>
      </c>
      <c r="I30" s="9">
        <f>VLOOKUP(H30,'1.kolo'!$H$4:$P$17,9,FALSE)</f>
        <v>127</v>
      </c>
      <c r="J30" s="59">
        <f>VLOOKUP(H30,'2.kolo'!$H$4:$P$17,9,FALSE)</f>
        <v>323</v>
      </c>
      <c r="K30" s="49">
        <f t="shared" si="7"/>
        <v>381</v>
      </c>
      <c r="L30" s="52">
        <f t="shared" si="8"/>
        <v>831</v>
      </c>
      <c r="N30" s="84"/>
      <c r="O30" s="3"/>
    </row>
    <row r="31" spans="1:15" ht="12.75">
      <c r="A31" s="3"/>
      <c r="B31" s="3"/>
      <c r="C31" s="3"/>
      <c r="D31" s="3"/>
      <c r="E31" s="3"/>
      <c r="G31" s="31">
        <v>8</v>
      </c>
      <c r="H31" s="77" t="s">
        <v>65</v>
      </c>
      <c r="I31" s="12">
        <f>VLOOKUP(H31,'1.kolo'!$H$4:$P$17,9,FALSE)</f>
        <v>236</v>
      </c>
      <c r="J31" s="58">
        <f>VLOOKUP(H31,'2.kolo'!$H$4:$P$17,9,FALSE)</f>
        <v>55</v>
      </c>
      <c r="K31" s="48">
        <f t="shared" si="7"/>
        <v>431</v>
      </c>
      <c r="L31" s="51">
        <f t="shared" si="8"/>
        <v>722</v>
      </c>
      <c r="N31" s="84"/>
      <c r="O31" s="3"/>
    </row>
    <row r="32" spans="1:15" ht="12.75">
      <c r="A32" s="3"/>
      <c r="B32" s="3"/>
      <c r="C32" s="3"/>
      <c r="D32" s="3"/>
      <c r="E32" s="3"/>
      <c r="G32" s="112">
        <v>9</v>
      </c>
      <c r="H32" s="113" t="s">
        <v>67</v>
      </c>
      <c r="I32" s="127">
        <f>VLOOKUP(H32,'1.kolo'!$H$4:$P$17,9,FALSE)</f>
        <v>263</v>
      </c>
      <c r="J32" s="128">
        <f>VLOOKUP(H32,'2.kolo'!$H$4:$P$17,9,FALSE)</f>
        <v>291</v>
      </c>
      <c r="K32" s="118">
        <f t="shared" si="7"/>
        <v>73</v>
      </c>
      <c r="L32" s="119">
        <f t="shared" si="8"/>
        <v>627</v>
      </c>
      <c r="N32" s="84"/>
      <c r="O32" s="3"/>
    </row>
    <row r="33" spans="1:15" ht="13.5" thickBot="1">
      <c r="A33" s="3"/>
      <c r="B33" s="3"/>
      <c r="C33" s="3"/>
      <c r="D33" s="3"/>
      <c r="E33" s="3"/>
      <c r="F33" s="3"/>
      <c r="G33" s="120">
        <v>10</v>
      </c>
      <c r="H33" s="121" t="s">
        <v>64</v>
      </c>
      <c r="I33" s="129">
        <f>VLOOKUP(H33,'1.kolo'!$H$4:$P$17,9,FALSE)</f>
        <v>171</v>
      </c>
      <c r="J33" s="130">
        <f>VLOOKUP(H33,'2.kolo'!$H$4:$P$17,9,FALSE)</f>
        <v>0</v>
      </c>
      <c r="K33" s="126">
        <f t="shared" si="7"/>
        <v>0</v>
      </c>
      <c r="L33" s="125">
        <f t="shared" si="8"/>
        <v>171</v>
      </c>
      <c r="M33" s="3"/>
      <c r="N33" s="84"/>
      <c r="O33" s="3"/>
    </row>
    <row r="34" spans="1:15" ht="13.5" thickTop="1">
      <c r="A34" s="3"/>
      <c r="B34" s="3"/>
      <c r="C34" s="3"/>
      <c r="D34" s="3"/>
      <c r="E34" s="3"/>
      <c r="F34" s="3"/>
      <c r="G34" s="41"/>
      <c r="H34" s="84"/>
      <c r="I34" s="3"/>
      <c r="J34" s="3"/>
      <c r="K34" s="3"/>
      <c r="L34" s="3"/>
      <c r="M34" s="3"/>
      <c r="N34" s="84"/>
      <c r="O34" s="3"/>
    </row>
    <row r="35" spans="1:15" ht="12.75">
      <c r="A35" s="3"/>
      <c r="B35" s="55"/>
      <c r="C35" s="55"/>
      <c r="D35" s="55"/>
      <c r="E35" s="3"/>
      <c r="F35" s="3"/>
      <c r="G35" s="41"/>
      <c r="H35" s="84"/>
      <c r="I35" s="3"/>
      <c r="J35" s="37"/>
      <c r="K35" s="85"/>
      <c r="L35" s="85"/>
      <c r="M35" s="3"/>
      <c r="N35" s="85"/>
      <c r="O35" s="3"/>
    </row>
    <row r="36" spans="1:15" ht="12.75">
      <c r="A36" s="3"/>
      <c r="B36" s="3"/>
      <c r="C36" s="3"/>
      <c r="D36" s="3"/>
      <c r="E36" s="3"/>
      <c r="F36" s="3"/>
      <c r="G36" s="41"/>
      <c r="H36" s="84"/>
      <c r="I36" s="3"/>
      <c r="J36" s="37"/>
      <c r="K36" s="85"/>
      <c r="L36" s="85"/>
      <c r="M36" s="3"/>
      <c r="N36" s="85"/>
      <c r="O36" s="85"/>
    </row>
    <row r="37" spans="1:15" ht="12.75">
      <c r="A37" s="3"/>
      <c r="B37" s="3"/>
      <c r="C37" s="84"/>
      <c r="D37" s="3"/>
      <c r="E37" s="37"/>
      <c r="F37" s="85"/>
      <c r="G37" s="85"/>
      <c r="H37" s="84"/>
      <c r="I37" s="3"/>
      <c r="J37" s="37"/>
      <c r="K37" s="85"/>
      <c r="L37" s="85"/>
      <c r="M37" s="3"/>
      <c r="N37" s="3"/>
      <c r="O37" s="3"/>
    </row>
    <row r="38" spans="1:15" ht="12.75">
      <c r="A38" s="3"/>
      <c r="B38" s="3"/>
      <c r="C38" s="84"/>
      <c r="D38" s="3"/>
      <c r="E38" s="37"/>
      <c r="F38" s="85"/>
      <c r="G38" s="85"/>
      <c r="H38" s="84"/>
      <c r="I38" s="3"/>
      <c r="J38" s="37"/>
      <c r="K38" s="85"/>
      <c r="L38" s="85"/>
      <c r="M38" s="85"/>
      <c r="N38" s="85"/>
      <c r="O38" s="85"/>
    </row>
    <row r="39" spans="1:15" ht="12.75">
      <c r="A39" s="3"/>
      <c r="B39" s="3"/>
      <c r="C39" s="84"/>
      <c r="D39" s="3"/>
      <c r="E39" s="37"/>
      <c r="F39" s="85"/>
      <c r="G39" s="85"/>
      <c r="H39" s="84"/>
      <c r="I39" s="3"/>
      <c r="J39" s="37"/>
      <c r="K39" s="85"/>
      <c r="L39" s="85"/>
      <c r="M39" s="3"/>
      <c r="N39" s="3"/>
      <c r="O39" s="3"/>
    </row>
    <row r="40" spans="1:15" ht="12.75">
      <c r="A40" s="3"/>
      <c r="B40" s="3"/>
      <c r="C40" s="84"/>
      <c r="D40" s="3"/>
      <c r="E40" s="37"/>
      <c r="F40" s="85"/>
      <c r="G40" s="85"/>
      <c r="H40" s="84"/>
      <c r="I40" s="3"/>
      <c r="J40" s="37"/>
      <c r="K40" s="85"/>
      <c r="L40" s="85"/>
      <c r="M40" s="3"/>
      <c r="N40" s="3"/>
      <c r="O40" s="3"/>
    </row>
    <row r="41" spans="1:15" ht="12.75">
      <c r="A41" s="3"/>
      <c r="B41" s="3"/>
      <c r="C41" s="84"/>
      <c r="D41" s="3"/>
      <c r="E41" s="37"/>
      <c r="F41" s="85"/>
      <c r="G41" s="85"/>
      <c r="H41" s="84"/>
      <c r="I41" s="3"/>
      <c r="J41" s="37"/>
      <c r="K41" s="85"/>
      <c r="L41" s="85"/>
      <c r="M41" s="3"/>
      <c r="N41" s="3"/>
      <c r="O41" s="3"/>
    </row>
    <row r="42" spans="1:15" ht="12.75">
      <c r="A42" s="3"/>
      <c r="B42" s="3"/>
      <c r="C42" s="84"/>
      <c r="D42" s="3"/>
      <c r="E42" s="37"/>
      <c r="F42" s="85"/>
      <c r="G42" s="85"/>
      <c r="H42" s="84"/>
      <c r="I42" s="3"/>
      <c r="J42" s="37"/>
      <c r="K42" s="85"/>
      <c r="L42" s="85"/>
      <c r="M42" s="85"/>
      <c r="N42" s="85"/>
      <c r="O42" s="85"/>
    </row>
    <row r="43" spans="1:15" ht="12.75">
      <c r="A43" s="3"/>
      <c r="B43" s="3"/>
      <c r="C43" s="84"/>
      <c r="D43" s="3"/>
      <c r="E43" s="37"/>
      <c r="F43" s="85"/>
      <c r="G43" s="85"/>
      <c r="H43" s="84"/>
      <c r="I43" s="3"/>
      <c r="J43" s="37"/>
      <c r="K43" s="85"/>
      <c r="L43" s="85"/>
      <c r="M43" s="85"/>
      <c r="N43" s="85"/>
      <c r="O43" s="85"/>
    </row>
    <row r="44" spans="1:15" ht="12.75">
      <c r="A44" s="3"/>
      <c r="B44" s="3"/>
      <c r="C44" s="84"/>
      <c r="D44" s="3"/>
      <c r="E44" s="37"/>
      <c r="F44" s="85"/>
      <c r="G44" s="85"/>
      <c r="H44" s="84"/>
      <c r="I44" s="3"/>
      <c r="J44" s="37"/>
      <c r="K44" s="85"/>
      <c r="L44" s="85"/>
      <c r="M44" s="3"/>
      <c r="N44" s="3"/>
      <c r="O44" s="3"/>
    </row>
    <row r="45" spans="1:15" ht="12.75">
      <c r="A45" s="3"/>
      <c r="B45" s="3"/>
      <c r="C45" s="84"/>
      <c r="D45" s="3"/>
      <c r="E45" s="37"/>
      <c r="F45" s="85"/>
      <c r="G45" s="85"/>
      <c r="H45" s="84"/>
      <c r="I45" s="3"/>
      <c r="J45" s="37"/>
      <c r="K45" s="85"/>
      <c r="L45" s="85"/>
      <c r="M45" s="85"/>
      <c r="N45" s="85"/>
      <c r="O45" s="85"/>
    </row>
    <row r="46" spans="1:15" ht="12.75">
      <c r="A46" s="3"/>
      <c r="B46" s="3"/>
      <c r="C46" s="84"/>
      <c r="D46" s="3"/>
      <c r="E46" s="37"/>
      <c r="F46" s="85"/>
      <c r="G46" s="85"/>
      <c r="H46" s="84"/>
      <c r="I46" s="3"/>
      <c r="J46" s="3"/>
      <c r="K46" s="3"/>
      <c r="L46" s="3"/>
      <c r="M46" s="3"/>
      <c r="N46" s="3"/>
      <c r="O46" s="3"/>
    </row>
    <row r="47" spans="3:15" ht="12.75">
      <c r="C47" s="84"/>
      <c r="D47" s="3"/>
      <c r="E47" s="93"/>
      <c r="F47" s="85"/>
      <c r="G47" s="85"/>
      <c r="H47" s="84"/>
      <c r="I47" s="3"/>
      <c r="J47" s="3"/>
      <c r="K47" s="3"/>
      <c r="L47" s="3"/>
      <c r="M47" s="3"/>
      <c r="N47" s="3"/>
      <c r="O47" s="3"/>
    </row>
    <row r="48" spans="3:15" ht="12.75">
      <c r="C48" s="84"/>
      <c r="D48" s="3"/>
      <c r="E48" s="37"/>
      <c r="F48" s="85"/>
      <c r="G48" s="85"/>
      <c r="H48" s="84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84"/>
      <c r="I49" s="3"/>
      <c r="J49" s="3"/>
      <c r="K49" s="3"/>
      <c r="L49" s="3"/>
      <c r="M49" s="3"/>
      <c r="N49" s="3"/>
      <c r="O49" s="3"/>
    </row>
    <row r="50" spans="4:15" ht="12.75">
      <c r="D50" s="3"/>
      <c r="E50" s="3"/>
      <c r="F50" s="3"/>
      <c r="G50" s="3"/>
      <c r="H50" s="84"/>
      <c r="I50" s="3"/>
      <c r="J50" s="3"/>
      <c r="K50" s="3"/>
      <c r="L50" s="3"/>
      <c r="M50" s="3"/>
      <c r="N50" s="3"/>
      <c r="O50" s="3"/>
    </row>
    <row r="51" spans="4:15" ht="12.75">
      <c r="D51" s="3"/>
      <c r="E51" s="3"/>
      <c r="F51" s="3"/>
      <c r="G51" s="3"/>
      <c r="H51" s="84"/>
      <c r="I51" s="3"/>
      <c r="J51" s="3"/>
      <c r="K51" s="3"/>
      <c r="L51" s="3"/>
      <c r="M51" s="3"/>
      <c r="N51" s="3"/>
      <c r="O51" s="3"/>
    </row>
    <row r="52" spans="4:15" ht="12.75">
      <c r="D52" s="3"/>
      <c r="E52" s="3"/>
      <c r="F52" s="3"/>
      <c r="G52" s="3"/>
      <c r="H52" s="84"/>
      <c r="I52" s="3"/>
      <c r="J52" s="3"/>
      <c r="K52" s="3"/>
      <c r="L52" s="3"/>
      <c r="M52" s="3"/>
      <c r="N52" s="3"/>
      <c r="O52" s="3"/>
    </row>
    <row r="53" spans="4:15" ht="12.75">
      <c r="D53" s="3"/>
      <c r="E53" s="3"/>
      <c r="F53" s="3"/>
      <c r="G53" s="3"/>
      <c r="H53" s="84"/>
      <c r="I53" s="3"/>
      <c r="J53" s="3"/>
      <c r="K53" s="3"/>
      <c r="L53" s="3"/>
      <c r="M53" s="3"/>
      <c r="N53" s="3"/>
      <c r="O53" s="3"/>
    </row>
    <row r="54" spans="4:15" ht="12.75">
      <c r="D54" s="3"/>
      <c r="E54" s="3"/>
      <c r="F54" s="3"/>
      <c r="G54" s="3"/>
      <c r="H54" s="84"/>
      <c r="I54" s="3"/>
      <c r="J54" s="3"/>
      <c r="K54" s="3"/>
      <c r="L54" s="3"/>
      <c r="M54" s="3"/>
      <c r="N54" s="3"/>
      <c r="O54" s="3"/>
    </row>
    <row r="55" spans="4:15" ht="12.75">
      <c r="D55" s="3"/>
      <c r="E55" s="3"/>
      <c r="F55" s="3"/>
      <c r="G55" s="3"/>
      <c r="H55" s="84"/>
      <c r="I55" s="3"/>
      <c r="J55" s="3"/>
      <c r="K55" s="3"/>
      <c r="L55" s="3"/>
      <c r="M55" s="3"/>
      <c r="N55" s="3"/>
      <c r="O55" s="3"/>
    </row>
    <row r="56" spans="4:15" ht="12.75">
      <c r="D56" s="3"/>
      <c r="E56" s="3"/>
      <c r="F56" s="3"/>
      <c r="G56" s="3"/>
      <c r="H56" s="84"/>
      <c r="I56" s="3"/>
      <c r="J56" s="3"/>
      <c r="K56" s="3"/>
      <c r="L56" s="3"/>
      <c r="M56" s="3"/>
      <c r="N56" s="3"/>
      <c r="O56" s="3"/>
    </row>
    <row r="57" spans="4:15" ht="12.75">
      <c r="D57" s="3"/>
      <c r="E57" s="3"/>
      <c r="F57" s="3"/>
      <c r="G57" s="3"/>
      <c r="H57" s="84"/>
      <c r="I57" s="3"/>
      <c r="J57" s="3"/>
      <c r="K57" s="3"/>
      <c r="L57" s="3"/>
      <c r="M57" s="3"/>
      <c r="N57" s="3"/>
      <c r="O57" s="3"/>
    </row>
    <row r="58" spans="4:15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4">
    <mergeCell ref="B2:D2"/>
    <mergeCell ref="B13:D13"/>
    <mergeCell ref="G22:L22"/>
    <mergeCell ref="G2:P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7.2812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2" width="14.281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  <col min="16" max="16" width="10.140625" style="0" customWidth="1"/>
    <col min="17" max="22" width="9.140625" style="0" hidden="1" customWidth="1"/>
    <col min="23" max="23" width="9.140625" style="0" customWidth="1"/>
  </cols>
  <sheetData>
    <row r="1" ht="13.5" thickBot="1"/>
    <row r="2" spans="2:22" ht="14.25" thickBot="1" thickTop="1">
      <c r="B2" s="157" t="s">
        <v>23</v>
      </c>
      <c r="C2" s="158"/>
      <c r="D2" s="159"/>
      <c r="G2" s="160" t="s">
        <v>52</v>
      </c>
      <c r="H2" s="161"/>
      <c r="I2" s="161"/>
      <c r="J2" s="161"/>
      <c r="K2" s="161"/>
      <c r="L2" s="161"/>
      <c r="M2" s="161"/>
      <c r="N2" s="161"/>
      <c r="O2" s="161"/>
      <c r="P2" s="162"/>
      <c r="Q2" s="3"/>
      <c r="R2" s="3"/>
      <c r="S2" s="3"/>
      <c r="T2" s="3"/>
      <c r="U2" s="3"/>
      <c r="V2" s="3"/>
    </row>
    <row r="3" spans="2:22" ht="14.25" thickBot="1" thickTop="1">
      <c r="B3" s="18" t="s">
        <v>17</v>
      </c>
      <c r="C3" s="19" t="s">
        <v>18</v>
      </c>
      <c r="D3" s="20" t="s">
        <v>19</v>
      </c>
      <c r="G3" s="45" t="s">
        <v>20</v>
      </c>
      <c r="H3" s="29" t="s">
        <v>0</v>
      </c>
      <c r="I3" s="6" t="s">
        <v>2</v>
      </c>
      <c r="J3" s="2" t="s">
        <v>1</v>
      </c>
      <c r="K3" s="95" t="s">
        <v>37</v>
      </c>
      <c r="L3" s="95" t="s">
        <v>38</v>
      </c>
      <c r="M3" s="2" t="s">
        <v>3</v>
      </c>
      <c r="N3" s="4" t="s">
        <v>26</v>
      </c>
      <c r="O3" s="134" t="s">
        <v>70</v>
      </c>
      <c r="P3" s="68" t="s">
        <v>5</v>
      </c>
      <c r="Q3" s="36"/>
      <c r="R3" s="3"/>
      <c r="S3" s="3"/>
      <c r="T3" s="3"/>
      <c r="U3" s="3"/>
      <c r="V3" s="3"/>
    </row>
    <row r="4" spans="2:22" ht="13.5" thickTop="1">
      <c r="B4" s="62">
        <v>1</v>
      </c>
      <c r="C4" s="96" t="s">
        <v>30</v>
      </c>
      <c r="D4" s="17">
        <v>56</v>
      </c>
      <c r="G4" s="30">
        <v>1</v>
      </c>
      <c r="H4" s="75" t="s">
        <v>32</v>
      </c>
      <c r="I4" s="26">
        <v>1</v>
      </c>
      <c r="J4" s="22">
        <v>0.21875</v>
      </c>
      <c r="K4" s="81" t="s">
        <v>39</v>
      </c>
      <c r="L4" s="81" t="s">
        <v>39</v>
      </c>
      <c r="M4" s="23" t="s">
        <v>6</v>
      </c>
      <c r="N4" s="76" t="s">
        <v>6</v>
      </c>
      <c r="O4" s="76">
        <v>0</v>
      </c>
      <c r="P4" s="69">
        <f aca="true" t="shared" si="0" ref="P4:P10">SUM(Q4:V4)</f>
        <v>405</v>
      </c>
      <c r="Q4" s="38">
        <f aca="true" t="shared" si="1" ref="Q4:Q10">I4*100</f>
        <v>100</v>
      </c>
      <c r="R4" s="3">
        <f aca="true" t="shared" si="2" ref="R4:R10">FLOOR((((HOUR(J4)*60)+MINUTE(J4))/3),1)</f>
        <v>105</v>
      </c>
      <c r="S4" s="89">
        <f aca="true" t="shared" si="3" ref="S4:T10">IF(K4="celá",100,IF(K4="půl",50,0))</f>
        <v>100</v>
      </c>
      <c r="T4" s="89">
        <f t="shared" si="3"/>
        <v>100</v>
      </c>
      <c r="U4" s="89">
        <f aca="true" t="shared" si="4" ref="U4:U10">IF(M4="ano",-50,0)</f>
        <v>0</v>
      </c>
      <c r="V4" s="89">
        <f aca="true" t="shared" si="5" ref="V4:V10">IF(N4="ano",-75,0)</f>
        <v>0</v>
      </c>
    </row>
    <row r="5" spans="2:22" ht="12.75">
      <c r="B5" s="63">
        <v>2</v>
      </c>
      <c r="C5" s="87" t="s">
        <v>41</v>
      </c>
      <c r="D5" s="14">
        <v>62</v>
      </c>
      <c r="G5" s="31">
        <v>2</v>
      </c>
      <c r="H5" s="77" t="s">
        <v>47</v>
      </c>
      <c r="I5" s="27">
        <v>1</v>
      </c>
      <c r="J5" s="24">
        <v>0.09166666666666667</v>
      </c>
      <c r="K5" s="73" t="s">
        <v>39</v>
      </c>
      <c r="L5" s="73" t="s">
        <v>39</v>
      </c>
      <c r="M5" s="13" t="s">
        <v>6</v>
      </c>
      <c r="N5" s="48" t="s">
        <v>6</v>
      </c>
      <c r="O5" s="48">
        <v>2</v>
      </c>
      <c r="P5" s="51">
        <f t="shared" si="0"/>
        <v>344</v>
      </c>
      <c r="Q5" s="38">
        <f t="shared" si="1"/>
        <v>100</v>
      </c>
      <c r="R5" s="3">
        <f t="shared" si="2"/>
        <v>44</v>
      </c>
      <c r="S5" s="89">
        <f t="shared" si="3"/>
        <v>100</v>
      </c>
      <c r="T5" s="89">
        <f t="shared" si="3"/>
        <v>100</v>
      </c>
      <c r="U5" s="89">
        <f t="shared" si="4"/>
        <v>0</v>
      </c>
      <c r="V5" s="89">
        <f t="shared" si="5"/>
        <v>0</v>
      </c>
    </row>
    <row r="6" spans="2:22" ht="12.75">
      <c r="B6" s="64">
        <v>3</v>
      </c>
      <c r="C6" s="88" t="s">
        <v>57</v>
      </c>
      <c r="D6" s="11">
        <v>64</v>
      </c>
      <c r="G6" s="32">
        <v>3</v>
      </c>
      <c r="H6" s="78" t="s">
        <v>53</v>
      </c>
      <c r="I6" s="28">
        <v>1</v>
      </c>
      <c r="J6" s="25">
        <v>0.2708333333333333</v>
      </c>
      <c r="K6" s="74" t="s">
        <v>6</v>
      </c>
      <c r="L6" s="74" t="s">
        <v>39</v>
      </c>
      <c r="M6" s="74" t="s">
        <v>6</v>
      </c>
      <c r="N6" s="79" t="s">
        <v>6</v>
      </c>
      <c r="O6" s="79">
        <v>1</v>
      </c>
      <c r="P6" s="52">
        <f t="shared" si="0"/>
        <v>330</v>
      </c>
      <c r="Q6" s="38">
        <f t="shared" si="1"/>
        <v>100</v>
      </c>
      <c r="R6" s="3">
        <f t="shared" si="2"/>
        <v>130</v>
      </c>
      <c r="S6" s="89">
        <f t="shared" si="3"/>
        <v>0</v>
      </c>
      <c r="T6" s="89">
        <f t="shared" si="3"/>
        <v>100</v>
      </c>
      <c r="U6" s="89">
        <f t="shared" si="4"/>
        <v>0</v>
      </c>
      <c r="V6" s="89">
        <f t="shared" si="5"/>
        <v>0</v>
      </c>
    </row>
    <row r="7" spans="2:22" ht="12.75">
      <c r="B7" s="63">
        <v>4</v>
      </c>
      <c r="C7" s="87" t="s">
        <v>31</v>
      </c>
      <c r="D7" s="14">
        <v>66</v>
      </c>
      <c r="G7" s="31">
        <v>4</v>
      </c>
      <c r="H7" s="77" t="s">
        <v>28</v>
      </c>
      <c r="I7" s="27">
        <v>0</v>
      </c>
      <c r="J7" s="24">
        <v>0.21875</v>
      </c>
      <c r="K7" s="73" t="s">
        <v>39</v>
      </c>
      <c r="L7" s="73" t="s">
        <v>39</v>
      </c>
      <c r="M7" s="13" t="s">
        <v>6</v>
      </c>
      <c r="N7" s="48" t="s">
        <v>6</v>
      </c>
      <c r="O7" s="48">
        <v>1</v>
      </c>
      <c r="P7" s="51">
        <f t="shared" si="0"/>
        <v>305</v>
      </c>
      <c r="Q7" s="38">
        <f t="shared" si="1"/>
        <v>0</v>
      </c>
      <c r="R7" s="3">
        <f t="shared" si="2"/>
        <v>105</v>
      </c>
      <c r="S7" s="89">
        <f t="shared" si="3"/>
        <v>100</v>
      </c>
      <c r="T7" s="89">
        <f t="shared" si="3"/>
        <v>100</v>
      </c>
      <c r="U7" s="89">
        <f t="shared" si="4"/>
        <v>0</v>
      </c>
      <c r="V7" s="89">
        <f t="shared" si="5"/>
        <v>0</v>
      </c>
    </row>
    <row r="8" spans="2:22" ht="12.75">
      <c r="B8" s="64">
        <v>5</v>
      </c>
      <c r="C8" s="88" t="s">
        <v>45</v>
      </c>
      <c r="D8" s="11">
        <v>75</v>
      </c>
      <c r="G8" s="32">
        <v>5</v>
      </c>
      <c r="H8" s="78" t="s">
        <v>7</v>
      </c>
      <c r="I8" s="28">
        <v>0</v>
      </c>
      <c r="J8" s="25">
        <v>0.12916666666666668</v>
      </c>
      <c r="K8" s="74" t="s">
        <v>39</v>
      </c>
      <c r="L8" s="74" t="s">
        <v>39</v>
      </c>
      <c r="M8" s="10" t="s">
        <v>6</v>
      </c>
      <c r="N8" s="49" t="s">
        <v>6</v>
      </c>
      <c r="O8" s="49">
        <v>1</v>
      </c>
      <c r="P8" s="52">
        <f t="shared" si="0"/>
        <v>262</v>
      </c>
      <c r="Q8" s="38">
        <f t="shared" si="1"/>
        <v>0</v>
      </c>
      <c r="R8" s="3">
        <f t="shared" si="2"/>
        <v>62</v>
      </c>
      <c r="S8" s="89">
        <f t="shared" si="3"/>
        <v>100</v>
      </c>
      <c r="T8" s="89">
        <f t="shared" si="3"/>
        <v>100</v>
      </c>
      <c r="U8" s="89">
        <f t="shared" si="4"/>
        <v>0</v>
      </c>
      <c r="V8" s="89">
        <f t="shared" si="5"/>
        <v>0</v>
      </c>
    </row>
    <row r="9" spans="2:22" ht="12.75">
      <c r="B9" s="63">
        <v>6</v>
      </c>
      <c r="C9" s="87" t="s">
        <v>42</v>
      </c>
      <c r="D9" s="14">
        <v>77</v>
      </c>
      <c r="G9" s="31">
        <v>6</v>
      </c>
      <c r="H9" s="77" t="s">
        <v>34</v>
      </c>
      <c r="I9" s="27">
        <v>0</v>
      </c>
      <c r="J9" s="24">
        <v>0.10347222222222223</v>
      </c>
      <c r="K9" s="73" t="s">
        <v>39</v>
      </c>
      <c r="L9" s="73" t="s">
        <v>39</v>
      </c>
      <c r="M9" s="13" t="s">
        <v>6</v>
      </c>
      <c r="N9" s="48" t="s">
        <v>6</v>
      </c>
      <c r="O9" s="48">
        <v>1</v>
      </c>
      <c r="P9" s="51">
        <f t="shared" si="0"/>
        <v>249</v>
      </c>
      <c r="Q9" s="38">
        <f t="shared" si="1"/>
        <v>0</v>
      </c>
      <c r="R9" s="3">
        <f t="shared" si="2"/>
        <v>49</v>
      </c>
      <c r="S9" s="89">
        <f t="shared" si="3"/>
        <v>100</v>
      </c>
      <c r="T9" s="89">
        <f t="shared" si="3"/>
        <v>100</v>
      </c>
      <c r="U9" s="89">
        <f t="shared" si="4"/>
        <v>0</v>
      </c>
      <c r="V9" s="89">
        <f t="shared" si="5"/>
        <v>0</v>
      </c>
    </row>
    <row r="10" spans="2:22" ht="13.5" thickBot="1">
      <c r="B10" s="65">
        <v>7</v>
      </c>
      <c r="C10" s="86" t="s">
        <v>54</v>
      </c>
      <c r="D10" s="15" t="s">
        <v>56</v>
      </c>
      <c r="G10" s="39">
        <v>7</v>
      </c>
      <c r="H10" s="94" t="s">
        <v>44</v>
      </c>
      <c r="I10" s="34">
        <v>0</v>
      </c>
      <c r="J10" s="35">
        <v>0.011111111111111112</v>
      </c>
      <c r="K10" s="82" t="s">
        <v>6</v>
      </c>
      <c r="L10" s="82" t="s">
        <v>39</v>
      </c>
      <c r="M10" s="82" t="s">
        <v>6</v>
      </c>
      <c r="N10" s="83" t="s">
        <v>6</v>
      </c>
      <c r="O10" s="83">
        <v>1</v>
      </c>
      <c r="P10" s="67">
        <f t="shared" si="0"/>
        <v>105</v>
      </c>
      <c r="Q10" s="38">
        <f t="shared" si="1"/>
        <v>0</v>
      </c>
      <c r="R10" s="3">
        <f t="shared" si="2"/>
        <v>5</v>
      </c>
      <c r="S10" s="89">
        <f t="shared" si="3"/>
        <v>0</v>
      </c>
      <c r="T10" s="89">
        <f t="shared" si="3"/>
        <v>100</v>
      </c>
      <c r="U10" s="89">
        <f t="shared" si="4"/>
        <v>0</v>
      </c>
      <c r="V10" s="89">
        <f t="shared" si="5"/>
        <v>0</v>
      </c>
    </row>
    <row r="11" spans="7:22" ht="13.5" thickTop="1">
      <c r="G11" s="40"/>
      <c r="H11" s="84"/>
      <c r="I11" s="3"/>
      <c r="J11" s="37"/>
      <c r="K11" s="85"/>
      <c r="L11" s="85"/>
      <c r="M11" s="85"/>
      <c r="N11" s="85"/>
      <c r="O11" s="3"/>
      <c r="Q11" s="38"/>
      <c r="R11" s="3"/>
      <c r="S11" s="89"/>
      <c r="T11" s="89"/>
      <c r="U11" s="89"/>
      <c r="V11" s="89"/>
    </row>
    <row r="12" spans="2:22" ht="12.75">
      <c r="B12" s="3"/>
      <c r="C12" s="84"/>
      <c r="D12" s="3"/>
      <c r="E12" s="3"/>
      <c r="F12" s="3"/>
      <c r="G12" s="41"/>
      <c r="H12" s="84"/>
      <c r="I12" s="3"/>
      <c r="J12" s="37"/>
      <c r="K12" s="85"/>
      <c r="L12" s="85"/>
      <c r="M12" s="3"/>
      <c r="N12" s="3"/>
      <c r="O12" s="3"/>
      <c r="Q12" s="38"/>
      <c r="R12" s="3"/>
      <c r="S12" s="89"/>
      <c r="T12" s="89"/>
      <c r="U12" s="89"/>
      <c r="V12" s="89"/>
    </row>
    <row r="13" spans="2:25" ht="12.75">
      <c r="B13" s="3"/>
      <c r="C13" s="84"/>
      <c r="D13" s="3"/>
      <c r="E13" s="3"/>
      <c r="F13" s="3"/>
      <c r="G13" s="40"/>
      <c r="H13" s="84"/>
      <c r="I13" s="3"/>
      <c r="J13" s="37"/>
      <c r="K13" s="85"/>
      <c r="L13" s="3"/>
      <c r="M13" s="3"/>
      <c r="N13" s="3"/>
      <c r="O13" s="3"/>
      <c r="P13" s="3"/>
      <c r="Q13" s="38"/>
      <c r="R13" s="3"/>
      <c r="S13" s="89"/>
      <c r="T13" s="89"/>
      <c r="U13" s="89"/>
      <c r="V13" s="89"/>
      <c r="W13" s="3"/>
      <c r="X13" s="3"/>
      <c r="Y13" s="3"/>
    </row>
    <row r="14" spans="2:25" ht="12.75">
      <c r="B14" s="3"/>
      <c r="C14" s="84"/>
      <c r="D14" s="3"/>
      <c r="E14" s="3"/>
      <c r="F14" s="3"/>
      <c r="G14" s="41"/>
      <c r="H14" s="84"/>
      <c r="I14" s="3"/>
      <c r="J14" s="37"/>
      <c r="K14" s="85"/>
      <c r="L14" s="85"/>
      <c r="M14" s="3"/>
      <c r="N14" s="85"/>
      <c r="O14" s="85"/>
      <c r="P14" s="3"/>
      <c r="Q14" s="38"/>
      <c r="R14" s="3"/>
      <c r="S14" s="89"/>
      <c r="T14" s="89"/>
      <c r="U14" s="89"/>
      <c r="V14" s="89"/>
      <c r="W14" s="3"/>
      <c r="X14" s="3"/>
      <c r="Y14" s="3"/>
    </row>
    <row r="15" spans="2:25" ht="12.75">
      <c r="B15" s="3"/>
      <c r="C15" s="84"/>
      <c r="D15" s="3"/>
      <c r="E15" s="3"/>
      <c r="F15" s="3"/>
      <c r="G15" s="40"/>
      <c r="H15" s="84"/>
      <c r="I15" s="3"/>
      <c r="J15" s="37"/>
      <c r="K15" s="85"/>
      <c r="L15" s="85"/>
      <c r="M15" s="3"/>
      <c r="N15" s="3"/>
      <c r="O15" s="3"/>
      <c r="P15" s="3"/>
      <c r="Q15" s="38"/>
      <c r="R15" s="3"/>
      <c r="S15" s="89"/>
      <c r="T15" s="89"/>
      <c r="U15" s="89"/>
      <c r="V15" s="89"/>
      <c r="W15" s="3"/>
      <c r="X15" s="3"/>
      <c r="Y15" s="3"/>
    </row>
    <row r="16" spans="2:25" ht="12.75">
      <c r="B16" s="3"/>
      <c r="C16" s="84"/>
      <c r="D16" s="3"/>
      <c r="E16" s="3"/>
      <c r="F16" s="3"/>
      <c r="G16" s="41"/>
      <c r="H16" s="84"/>
      <c r="I16" s="3"/>
      <c r="J16" s="37"/>
      <c r="K16" s="85"/>
      <c r="L16" s="85"/>
      <c r="M16" s="85"/>
      <c r="N16" s="85"/>
      <c r="O16" s="85"/>
      <c r="P16" s="3"/>
      <c r="Q16" s="38"/>
      <c r="R16" s="3"/>
      <c r="S16" s="89"/>
      <c r="T16" s="89"/>
      <c r="U16" s="89"/>
      <c r="V16" s="89"/>
      <c r="W16" s="3"/>
      <c r="X16" s="3"/>
      <c r="Y16" s="3"/>
    </row>
    <row r="17" spans="2:25" ht="12.75">
      <c r="B17" s="3"/>
      <c r="C17" s="84"/>
      <c r="D17" s="3"/>
      <c r="E17" s="3"/>
      <c r="F17" s="3"/>
      <c r="G17" s="40"/>
      <c r="H17" s="84"/>
      <c r="I17" s="3"/>
      <c r="J17" s="37"/>
      <c r="K17" s="85"/>
      <c r="L17" s="85"/>
      <c r="M17" s="3"/>
      <c r="N17" s="3"/>
      <c r="O17" s="3"/>
      <c r="P17" s="3"/>
      <c r="Q17" s="38"/>
      <c r="R17" s="3"/>
      <c r="S17" s="89"/>
      <c r="T17" s="89"/>
      <c r="U17" s="89"/>
      <c r="V17" s="89"/>
      <c r="W17" s="3"/>
      <c r="X17" s="3"/>
      <c r="Y17" s="3"/>
    </row>
    <row r="18" spans="2:25" ht="12.75">
      <c r="B18" s="3"/>
      <c r="C18" s="84"/>
      <c r="D18" s="3"/>
      <c r="E18" s="3"/>
      <c r="F18" s="3"/>
      <c r="G18" s="40"/>
      <c r="H18" s="84"/>
      <c r="I18" s="3"/>
      <c r="J18" s="37"/>
      <c r="K18" s="85"/>
      <c r="L18" s="8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2.75">
      <c r="B19" s="3"/>
      <c r="C19" s="84"/>
      <c r="D19" s="3"/>
      <c r="E19" s="3"/>
      <c r="F19" s="3"/>
      <c r="G19" s="40"/>
      <c r="H19" s="84"/>
      <c r="I19" s="3"/>
      <c r="J19" s="37"/>
      <c r="K19" s="85"/>
      <c r="L19" s="8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2.75">
      <c r="B20" s="3"/>
      <c r="C20" s="84"/>
      <c r="D20" s="3"/>
      <c r="E20" s="3"/>
      <c r="F20" s="3"/>
      <c r="G20" s="41"/>
      <c r="H20" s="84"/>
      <c r="I20" s="3"/>
      <c r="J20" s="37"/>
      <c r="K20" s="85"/>
      <c r="L20" s="85"/>
      <c r="M20" s="85"/>
      <c r="N20" s="85"/>
      <c r="O20" s="85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2.75">
      <c r="B21" s="3"/>
      <c r="C21" s="3"/>
      <c r="D21" s="3"/>
      <c r="E21" s="3"/>
      <c r="F21" s="3"/>
      <c r="G21" s="40"/>
      <c r="H21" s="84"/>
      <c r="I21" s="3"/>
      <c r="J21" s="37"/>
      <c r="K21" s="85"/>
      <c r="L21" s="85"/>
      <c r="M21" s="8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2.75">
      <c r="B22" s="3"/>
      <c r="C22" s="3"/>
      <c r="D22" s="3"/>
      <c r="E22" s="3"/>
      <c r="F22" s="3"/>
      <c r="G22" s="3"/>
      <c r="H22" s="84"/>
      <c r="I22" s="3"/>
      <c r="J22" s="37"/>
      <c r="K22" s="85"/>
      <c r="L22" s="85"/>
      <c r="M22" s="8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2.75">
      <c r="B23" s="3"/>
      <c r="C23" s="3"/>
      <c r="D23" s="3"/>
      <c r="E23" s="3"/>
      <c r="F23" s="3"/>
      <c r="G23" s="3"/>
      <c r="H23" s="40"/>
      <c r="I23" s="38"/>
      <c r="J23" s="3"/>
      <c r="K23" s="37"/>
      <c r="L23" s="3"/>
      <c r="M23" s="3"/>
      <c r="N23" s="3"/>
      <c r="O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3"/>
      <c r="D24" s="3"/>
      <c r="E24" s="3"/>
      <c r="F24" s="3"/>
      <c r="G24" s="3"/>
      <c r="H24" s="40"/>
      <c r="I24" s="38"/>
      <c r="J24" s="3"/>
      <c r="K24" s="37"/>
      <c r="L24" s="3"/>
      <c r="M24" s="3"/>
      <c r="N24" s="3"/>
      <c r="O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3"/>
      <c r="C25" s="3"/>
      <c r="D25" s="3"/>
      <c r="E25" s="3"/>
      <c r="F25" s="3"/>
      <c r="G25" s="3"/>
      <c r="H25" s="41"/>
      <c r="I25" s="36"/>
      <c r="J25" s="3"/>
      <c r="K25" s="37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  <c r="R27" s="3"/>
      <c r="S27" s="3"/>
      <c r="T27" s="3"/>
      <c r="U27" s="3"/>
      <c r="V27" s="3"/>
      <c r="W27" s="3"/>
      <c r="X27" s="3"/>
      <c r="Y27" s="3"/>
    </row>
    <row r="28" spans="4:19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  <c r="R28" s="3"/>
      <c r="S28" s="3"/>
    </row>
  </sheetData>
  <sheetProtection/>
  <mergeCells count="2">
    <mergeCell ref="B2:D2"/>
    <mergeCell ref="G2:P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4" width="6.140625" style="0" bestFit="1" customWidth="1"/>
    <col min="5" max="6" width="6.00390625" style="0" bestFit="1" customWidth="1"/>
    <col min="7" max="7" width="7.421875" style="0" bestFit="1" customWidth="1"/>
    <col min="8" max="8" width="8.7109375" style="0" bestFit="1" customWidth="1"/>
    <col min="10" max="10" width="0" style="0" hidden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47" t="s">
        <v>25</v>
      </c>
      <c r="C2" s="148"/>
      <c r="D2" s="148"/>
      <c r="E2" s="148"/>
      <c r="F2" s="148"/>
      <c r="G2" s="148"/>
      <c r="H2" s="148"/>
      <c r="I2" s="149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45" t="s">
        <v>20</v>
      </c>
      <c r="C3" s="70" t="s">
        <v>0</v>
      </c>
      <c r="D3" s="43" t="s">
        <v>4</v>
      </c>
      <c r="E3" s="46" t="s">
        <v>8</v>
      </c>
      <c r="F3" s="46" t="s">
        <v>9</v>
      </c>
      <c r="G3" s="45" t="s">
        <v>23</v>
      </c>
      <c r="H3" s="143" t="s">
        <v>73</v>
      </c>
      <c r="I3" s="45" t="s">
        <v>24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71">
        <v>1</v>
      </c>
      <c r="C4" s="75" t="s">
        <v>32</v>
      </c>
      <c r="D4" s="44">
        <f>VLOOKUP(C4,'1.kolo'!$H$4:$P$17,9,FALSE)</f>
        <v>241</v>
      </c>
      <c r="E4" s="47">
        <f>VLOOKUP(C4,'2.kolo'!$H$4:$P$17,9,FALSE)</f>
        <v>506</v>
      </c>
      <c r="F4" s="47">
        <f>VLOOKUP(C4,'3.kolo'!$H$4:$P$17,9,FALSE)</f>
        <v>519</v>
      </c>
      <c r="G4" s="50">
        <f>VLOOKUP(C4,Finále!$H$4:$P$10,9,FALSE)</f>
        <v>405</v>
      </c>
      <c r="H4" s="50">
        <f>VLOOKUP(C4,'1.kolo'!$H$4:$P$17,8,FALSE)+VLOOKUP(C4,'2.kolo'!$H$4:$P$17,8,FALSE)+VLOOKUP(C4,'3.kolo'!$H$4:$P$17,8,FALSE)+VLOOKUP(C4,Finále!$H$4:$P$17,8,FALSE)</f>
        <v>2</v>
      </c>
      <c r="I4" s="50">
        <f aca="true" t="shared" si="0" ref="I4:I13">SUM(D4:G4)-(300*$J4)</f>
        <v>1671</v>
      </c>
      <c r="J4" s="38">
        <f>FLOOR(H4/3,1)</f>
        <v>0</v>
      </c>
      <c r="K4" s="3"/>
      <c r="L4" s="40"/>
      <c r="M4" s="38"/>
      <c r="N4" s="3"/>
      <c r="O4" s="3"/>
      <c r="P4" s="3"/>
      <c r="Q4" s="3"/>
      <c r="R4" s="3"/>
    </row>
    <row r="5" spans="2:18" ht="12.75">
      <c r="B5" s="31">
        <v>2</v>
      </c>
      <c r="C5" s="77" t="s">
        <v>34</v>
      </c>
      <c r="D5" s="27">
        <f>VLOOKUP(C5,'1.kolo'!$H$4:$P$17,9,FALSE)</f>
        <v>437</v>
      </c>
      <c r="E5" s="48">
        <f>VLOOKUP(C5,'2.kolo'!$H$4:$P$17,9,FALSE)</f>
        <v>379</v>
      </c>
      <c r="F5" s="48">
        <f>VLOOKUP(C5,'3.kolo'!$H$4:$P$17,9,FALSE)</f>
        <v>481</v>
      </c>
      <c r="G5" s="51">
        <f>VLOOKUP(C5,Finále!$H$4:$P$10,9,FALSE)</f>
        <v>249</v>
      </c>
      <c r="H5" s="51">
        <f>VLOOKUP(C5,'1.kolo'!$H$4:$P$17,8,FALSE)+VLOOKUP(C5,'2.kolo'!$H$4:$P$17,8,FALSE)+VLOOKUP(C5,'3.kolo'!$H$4:$P$17,8,FALSE)+VLOOKUP(C5,Finále!$H$4:$P$17,8,FALSE)</f>
        <v>2</v>
      </c>
      <c r="I5" s="51">
        <f t="shared" si="0"/>
        <v>1546</v>
      </c>
      <c r="J5" s="38">
        <f aca="true" t="shared" si="1" ref="J5:J13">FLOOR(H5/3,1)</f>
        <v>0</v>
      </c>
      <c r="K5" s="3"/>
      <c r="L5" s="40"/>
      <c r="M5" s="38"/>
      <c r="N5" s="3"/>
      <c r="O5" s="3"/>
      <c r="P5" s="3"/>
      <c r="Q5" s="3"/>
      <c r="R5" s="3"/>
    </row>
    <row r="6" spans="2:18" ht="12.75">
      <c r="B6" s="32">
        <v>3</v>
      </c>
      <c r="C6" s="78" t="s">
        <v>53</v>
      </c>
      <c r="D6" s="28">
        <f>VLOOKUP(C6,'1.kolo'!$H$4:$P$17,9,FALSE)</f>
        <v>358</v>
      </c>
      <c r="E6" s="49">
        <f>VLOOKUP(C6,'2.kolo'!$H$4:$P$17,9,FALSE)</f>
        <v>219</v>
      </c>
      <c r="F6" s="49">
        <f>VLOOKUP(C6,'3.kolo'!$H$4:$P$17,9,FALSE)</f>
        <v>327</v>
      </c>
      <c r="G6" s="52">
        <f>VLOOKUP(C6,Finále!$H$4:$P$10,9,FALSE)</f>
        <v>330</v>
      </c>
      <c r="H6" s="52">
        <f>VLOOKUP(C6,'1.kolo'!$H$4:$P$17,8,FALSE)+VLOOKUP(C6,'2.kolo'!$H$4:$P$17,8,FALSE)+VLOOKUP(C6,'3.kolo'!$H$4:$P$17,8,FALSE)+VLOOKUP(C6,Finále!$H$4:$P$17,8,FALSE)</f>
        <v>2</v>
      </c>
      <c r="I6" s="52">
        <f t="shared" si="0"/>
        <v>1234</v>
      </c>
      <c r="J6" s="38">
        <f t="shared" si="1"/>
        <v>0</v>
      </c>
      <c r="K6" s="3"/>
      <c r="L6" s="40"/>
      <c r="M6" s="38"/>
      <c r="N6" s="3"/>
      <c r="O6" s="3"/>
      <c r="P6" s="3"/>
      <c r="Q6" s="3"/>
      <c r="R6" s="3"/>
    </row>
    <row r="7" spans="2:18" ht="12.75">
      <c r="B7" s="31">
        <v>4</v>
      </c>
      <c r="C7" s="77" t="s">
        <v>47</v>
      </c>
      <c r="D7" s="27">
        <f>VLOOKUP(C7,'1.kolo'!$H$4:$P$17,9,FALSE)</f>
        <v>248</v>
      </c>
      <c r="E7" s="48">
        <f>VLOOKUP(C7,'2.kolo'!$H$4:$P$17,9,FALSE)</f>
        <v>325</v>
      </c>
      <c r="F7" s="48">
        <f>VLOOKUP(C7,'3.kolo'!$H$4:$P$17,9,FALSE)</f>
        <v>283</v>
      </c>
      <c r="G7" s="51">
        <f>VLOOKUP(C7,Finále!$H$4:$P$10,9,FALSE)</f>
        <v>344</v>
      </c>
      <c r="H7" s="51">
        <f>VLOOKUP(C7,'1.kolo'!$H$4:$P$17,8,FALSE)+VLOOKUP(C7,'2.kolo'!$H$4:$P$17,8,FALSE)+VLOOKUP(C7,'3.kolo'!$H$4:$P$17,8,FALSE)+VLOOKUP(C7,Finále!$H$4:$P$17,8,FALSE)</f>
        <v>2</v>
      </c>
      <c r="I7" s="51">
        <f t="shared" si="0"/>
        <v>1200</v>
      </c>
      <c r="J7" s="38">
        <f t="shared" si="1"/>
        <v>0</v>
      </c>
      <c r="K7" s="3"/>
      <c r="L7" s="40"/>
      <c r="M7" s="38"/>
      <c r="N7" s="3"/>
      <c r="O7" s="3"/>
      <c r="P7" s="3"/>
      <c r="Q7" s="3"/>
      <c r="R7" s="3"/>
    </row>
    <row r="8" spans="2:18" ht="12.75">
      <c r="B8" s="32">
        <v>5</v>
      </c>
      <c r="C8" s="78" t="s">
        <v>7</v>
      </c>
      <c r="D8" s="28">
        <f>VLOOKUP(C8,'1.kolo'!$H$4:$P$17,9,FALSE)</f>
        <v>127</v>
      </c>
      <c r="E8" s="49">
        <f>VLOOKUP(C8,'2.kolo'!$H$4:$P$17,9,FALSE)</f>
        <v>323</v>
      </c>
      <c r="F8" s="49">
        <f>VLOOKUP(C8,'3.kolo'!$H$4:$P$17,9,FALSE)</f>
        <v>381</v>
      </c>
      <c r="G8" s="52">
        <f>VLOOKUP(C8,Finále!$H$4:$P$10,9,FALSE)</f>
        <v>262</v>
      </c>
      <c r="H8" s="52">
        <f>VLOOKUP(C8,'1.kolo'!$H$4:$P$17,8,FALSE)+VLOOKUP(C8,'2.kolo'!$H$4:$P$17,8,FALSE)+VLOOKUP(C8,'3.kolo'!$H$4:$P$17,8,FALSE)+VLOOKUP(C8,Finále!$H$4:$P$17,8,FALSE)</f>
        <v>1</v>
      </c>
      <c r="I8" s="52">
        <f t="shared" si="0"/>
        <v>1093</v>
      </c>
      <c r="J8" s="38">
        <f t="shared" si="1"/>
        <v>0</v>
      </c>
      <c r="K8" s="3"/>
      <c r="L8" s="40"/>
      <c r="M8" s="38"/>
      <c r="N8" s="3"/>
      <c r="O8" s="3"/>
      <c r="P8" s="3"/>
      <c r="Q8" s="3"/>
      <c r="R8" s="3"/>
    </row>
    <row r="9" spans="2:18" ht="12.75">
      <c r="B9" s="31">
        <v>6</v>
      </c>
      <c r="C9" s="77" t="s">
        <v>28</v>
      </c>
      <c r="D9" s="27">
        <f>VLOOKUP(C9,'1.kolo'!$H$4:$P$17,9,FALSE)</f>
        <v>436</v>
      </c>
      <c r="E9" s="48">
        <f>VLOOKUP(C9,'2.kolo'!$H$4:$P$17,9,FALSE)</f>
        <v>361</v>
      </c>
      <c r="F9" s="48">
        <f>VLOOKUP(C9,'3.kolo'!$H$4:$P$17,9,FALSE)</f>
        <v>290</v>
      </c>
      <c r="G9" s="51">
        <f>VLOOKUP(C9,Finále!$H$4:$P$10,9,FALSE)</f>
        <v>305</v>
      </c>
      <c r="H9" s="51">
        <f>VLOOKUP(C9,'1.kolo'!$H$4:$P$17,8,FALSE)+VLOOKUP(C9,'2.kolo'!$H$4:$P$17,8,FALSE)+VLOOKUP(C9,'3.kolo'!$H$4:$P$17,8,FALSE)+VLOOKUP(C9,Finále!$H$4:$P$17,8,FALSE)</f>
        <v>3</v>
      </c>
      <c r="I9" s="51">
        <f t="shared" si="0"/>
        <v>1092</v>
      </c>
      <c r="J9" s="38">
        <f t="shared" si="1"/>
        <v>1</v>
      </c>
      <c r="K9" s="3"/>
      <c r="L9" s="40"/>
      <c r="M9" s="38"/>
      <c r="N9" s="3"/>
      <c r="O9" s="3"/>
      <c r="P9" s="3"/>
      <c r="Q9" s="3"/>
      <c r="R9" s="3"/>
    </row>
    <row r="10" spans="2:18" ht="12.75">
      <c r="B10" s="33">
        <v>7</v>
      </c>
      <c r="C10" s="78" t="s">
        <v>44</v>
      </c>
      <c r="D10" s="28">
        <f>VLOOKUP(C10,'1.kolo'!$H$4:$P$17,9,FALSE)</f>
        <v>121</v>
      </c>
      <c r="E10" s="49">
        <f>VLOOKUP(C10,'2.kolo'!$H$4:$P$17,9,FALSE)</f>
        <v>444</v>
      </c>
      <c r="F10" s="49">
        <f>VLOOKUP(C10,'3.kolo'!$H$4:$P$17,9,FALSE)</f>
        <v>369</v>
      </c>
      <c r="G10" s="52">
        <f>VLOOKUP(C10,Finále!$H$4:$P$10,9,FALSE)</f>
        <v>105</v>
      </c>
      <c r="H10" s="52">
        <f>VLOOKUP(C10,'1.kolo'!$H$4:$P$17,8,FALSE)+VLOOKUP(C10,'2.kolo'!$H$4:$P$17,8,FALSE)+VLOOKUP(C10,'3.kolo'!$H$4:$P$17,8,FALSE)+VLOOKUP(C10,Finále!$H$4:$P$17,8,FALSE)</f>
        <v>1</v>
      </c>
      <c r="I10" s="52">
        <f t="shared" si="0"/>
        <v>1039</v>
      </c>
      <c r="J10" s="38">
        <f t="shared" si="1"/>
        <v>0</v>
      </c>
      <c r="K10" s="3"/>
      <c r="L10" s="41"/>
      <c r="M10" s="36"/>
      <c r="N10" s="3"/>
      <c r="O10" s="3"/>
      <c r="P10" s="3"/>
      <c r="Q10" s="3"/>
      <c r="R10" s="3"/>
    </row>
    <row r="11" spans="2:18" ht="12.75">
      <c r="B11" s="31">
        <v>8</v>
      </c>
      <c r="C11" s="77" t="s">
        <v>65</v>
      </c>
      <c r="D11" s="27">
        <f>VLOOKUP(C11,'1.kolo'!$H$4:$P$17,9,FALSE)</f>
        <v>236</v>
      </c>
      <c r="E11" s="48">
        <f>VLOOKUP(C11,'2.kolo'!$H$4:$P$17,9,FALSE)</f>
        <v>55</v>
      </c>
      <c r="F11" s="48">
        <f>VLOOKUP(C11,'3.kolo'!$H$4:$P$17,9,FALSE)</f>
        <v>431</v>
      </c>
      <c r="G11" s="51"/>
      <c r="H11" s="51">
        <f>VLOOKUP(C11,'1.kolo'!$H$4:$P$17,8,FALSE)+VLOOKUP(C11,'2.kolo'!$H$4:$P$17,8,FALSE)+VLOOKUP(C11,'3.kolo'!$H$4:$P$17,8,FALSE)</f>
        <v>1</v>
      </c>
      <c r="I11" s="51">
        <f t="shared" si="0"/>
        <v>722</v>
      </c>
      <c r="J11" s="38">
        <f t="shared" si="1"/>
        <v>0</v>
      </c>
      <c r="K11" s="3"/>
      <c r="L11" s="40"/>
      <c r="M11" s="38"/>
      <c r="N11" s="3"/>
      <c r="O11" s="3"/>
      <c r="P11" s="3"/>
      <c r="Q11" s="3"/>
      <c r="R11" s="3"/>
    </row>
    <row r="12" spans="2:18" ht="12.75">
      <c r="B12" s="112">
        <v>9</v>
      </c>
      <c r="C12" s="113" t="s">
        <v>67</v>
      </c>
      <c r="D12" s="114">
        <f>VLOOKUP(C12,'1.kolo'!$H$4:$P$17,9,FALSE)</f>
        <v>263</v>
      </c>
      <c r="E12" s="118">
        <f>VLOOKUP(C12,'2.kolo'!$H$4:$P$17,9,FALSE)</f>
        <v>291</v>
      </c>
      <c r="F12" s="118">
        <f>VLOOKUP(C12,'3.kolo'!$H$4:$P$17,9,FALSE)</f>
        <v>73</v>
      </c>
      <c r="G12" s="119"/>
      <c r="H12" s="119">
        <f>VLOOKUP(C12,'1.kolo'!$H$4:$P$17,8,FALSE)+VLOOKUP(C12,'2.kolo'!$H$4:$P$17,8,FALSE)+VLOOKUP(C12,'3.kolo'!$H$4:$P$17,8,FALSE)</f>
        <v>0</v>
      </c>
      <c r="I12" s="119">
        <f t="shared" si="0"/>
        <v>627</v>
      </c>
      <c r="J12" s="38">
        <f t="shared" si="1"/>
        <v>0</v>
      </c>
      <c r="K12" s="3"/>
      <c r="L12" s="41"/>
      <c r="M12" s="36"/>
      <c r="N12" s="3"/>
      <c r="O12" s="3"/>
      <c r="P12" s="3"/>
      <c r="Q12" s="3"/>
      <c r="R12" s="3"/>
    </row>
    <row r="13" spans="2:18" ht="13.5" thickBot="1">
      <c r="B13" s="120">
        <v>10</v>
      </c>
      <c r="C13" s="121" t="s">
        <v>64</v>
      </c>
      <c r="D13" s="122">
        <f>VLOOKUP(C13,'1.kolo'!$H$4:$P$17,9,FALSE)</f>
        <v>171</v>
      </c>
      <c r="E13" s="126">
        <f>VLOOKUP(C13,'2.kolo'!$H$4:$P$17,9,FALSE)</f>
        <v>0</v>
      </c>
      <c r="F13" s="126">
        <f>VLOOKUP(C13,'3.kolo'!$H$4:$P$17,9,FALSE)</f>
        <v>0</v>
      </c>
      <c r="G13" s="125"/>
      <c r="H13" s="125">
        <f>VLOOKUP(C13,'1.kolo'!$H$4:$P$17,8,FALSE)+VLOOKUP(C13,'2.kolo'!$H$4:$P$17,8,FALSE)+VLOOKUP(C13,'3.kolo'!$H$4:$P$17,8,FALSE)</f>
        <v>0</v>
      </c>
      <c r="I13" s="125">
        <f t="shared" si="0"/>
        <v>171</v>
      </c>
      <c r="J13" s="38">
        <f t="shared" si="1"/>
        <v>0</v>
      </c>
      <c r="K13" s="3"/>
      <c r="L13" s="40"/>
      <c r="M13" s="38"/>
      <c r="N13" s="3"/>
      <c r="O13" s="3"/>
      <c r="P13" s="3"/>
      <c r="Q13" s="3"/>
      <c r="R13" s="3"/>
    </row>
    <row r="14" spans="2:18" ht="13.5" thickTop="1">
      <c r="B14" s="41"/>
      <c r="C14" s="84"/>
      <c r="D14" s="3"/>
      <c r="E14" s="3"/>
      <c r="F14" s="3"/>
      <c r="G14" s="3"/>
      <c r="H14" s="3"/>
      <c r="I14" s="3"/>
      <c r="J14" s="36"/>
      <c r="K14" s="3"/>
      <c r="L14" s="41"/>
      <c r="M14" s="36"/>
      <c r="N14" s="3"/>
      <c r="O14" s="3"/>
      <c r="P14" s="3"/>
      <c r="Q14" s="3"/>
      <c r="R14" s="3"/>
    </row>
    <row r="15" spans="2:18" ht="12.75">
      <c r="B15" s="41"/>
      <c r="C15" s="84"/>
      <c r="D15" s="3"/>
      <c r="E15" s="3"/>
      <c r="F15" s="3"/>
      <c r="G15" s="3"/>
      <c r="H15" s="3"/>
      <c r="I15" s="3"/>
      <c r="J15" s="36"/>
      <c r="K15" s="3"/>
      <c r="L15" s="41"/>
      <c r="M15" s="36"/>
      <c r="N15" s="3"/>
      <c r="O15" s="3"/>
      <c r="P15" s="3"/>
      <c r="Q15" s="3"/>
      <c r="R15" s="3"/>
    </row>
    <row r="16" spans="2:18" ht="12.75">
      <c r="B16" s="41"/>
      <c r="C16" s="3"/>
      <c r="D16" s="3"/>
      <c r="E16" s="3"/>
      <c r="F16" s="3"/>
      <c r="G16" s="3"/>
      <c r="H16" s="3"/>
      <c r="I16" s="3"/>
      <c r="J16" s="41"/>
      <c r="K16" s="3"/>
      <c r="L16" s="41"/>
      <c r="M16" s="36"/>
      <c r="N16" s="3"/>
      <c r="O16" s="3"/>
      <c r="P16" s="3"/>
      <c r="Q16" s="3"/>
      <c r="R16" s="3"/>
    </row>
    <row r="17" spans="2:18" ht="12.75">
      <c r="B17" s="40"/>
      <c r="C17" s="84"/>
      <c r="D17" s="3"/>
      <c r="E17" s="3"/>
      <c r="F17" s="3"/>
      <c r="G17" s="3"/>
      <c r="H17" s="3"/>
      <c r="I17" s="3"/>
      <c r="J17" s="41"/>
      <c r="K17" s="3"/>
      <c r="L17" s="40"/>
      <c r="M17" s="38"/>
      <c r="N17" s="3"/>
      <c r="O17" s="3"/>
      <c r="P17" s="3"/>
      <c r="Q17" s="3"/>
      <c r="R17" s="3"/>
    </row>
    <row r="18" spans="2:18" ht="12.75">
      <c r="B18" s="41"/>
      <c r="C18" s="84"/>
      <c r="D18" s="3"/>
      <c r="E18" s="3"/>
      <c r="F18" s="3"/>
      <c r="G18" s="3"/>
      <c r="H18" s="3"/>
      <c r="I18" s="3"/>
      <c r="J18" s="41"/>
      <c r="K18" s="3"/>
      <c r="L18" s="41"/>
      <c r="M18" s="36"/>
      <c r="N18" s="3"/>
      <c r="O18" s="3"/>
      <c r="P18" s="3"/>
      <c r="Q18" s="3"/>
      <c r="R18" s="3"/>
    </row>
    <row r="19" spans="1:18" ht="12.75">
      <c r="A19" s="3"/>
      <c r="B19" s="41"/>
      <c r="C19" s="84"/>
      <c r="D19" s="3"/>
      <c r="E19" s="3"/>
      <c r="F19" s="3"/>
      <c r="G19" s="3"/>
      <c r="H19" s="3"/>
      <c r="I19" s="3"/>
      <c r="J19" s="41"/>
      <c r="K19" s="36"/>
      <c r="L19" s="3"/>
      <c r="M19" s="3"/>
      <c r="N19" s="3"/>
      <c r="O19" s="3"/>
      <c r="P19" s="3"/>
      <c r="Q19" s="3"/>
      <c r="R19" s="3"/>
    </row>
    <row r="20" spans="1:18" ht="12.75">
      <c r="A20" s="3"/>
      <c r="B20" s="41"/>
      <c r="C20" s="84"/>
      <c r="D20" s="3"/>
      <c r="E20" s="3"/>
      <c r="F20" s="3"/>
      <c r="G20" s="3"/>
      <c r="H20" s="3"/>
      <c r="I20" s="3"/>
      <c r="J20" s="41"/>
      <c r="K20" s="36"/>
      <c r="L20" s="3"/>
      <c r="M20" s="3"/>
      <c r="N20" s="3"/>
      <c r="O20" s="3"/>
      <c r="P20" s="3"/>
      <c r="Q20" s="3"/>
      <c r="R20" s="3"/>
    </row>
    <row r="21" spans="1:18" ht="12.75">
      <c r="A21" s="3"/>
      <c r="B21" s="41"/>
      <c r="C21" s="84"/>
      <c r="D21" s="3"/>
      <c r="E21" s="3"/>
      <c r="F21" s="3"/>
      <c r="G21" s="3"/>
      <c r="H21" s="3"/>
      <c r="I21" s="3"/>
      <c r="J21" s="41"/>
      <c r="K21" s="36"/>
      <c r="L21" s="3"/>
      <c r="M21" s="3"/>
      <c r="N21" s="3"/>
      <c r="O21" s="3"/>
      <c r="P21" s="3"/>
      <c r="Q21" s="3"/>
      <c r="R21" s="3"/>
    </row>
    <row r="22" spans="1:18" ht="12.75">
      <c r="A22" s="3"/>
      <c r="B22" s="41"/>
      <c r="C22" s="84"/>
      <c r="D22" s="3"/>
      <c r="E22" s="3"/>
      <c r="F22" s="3"/>
      <c r="G22" s="3"/>
      <c r="H22" s="3"/>
      <c r="I22" s="3"/>
      <c r="J22" s="41"/>
      <c r="K22" s="36"/>
      <c r="L22" s="3"/>
      <c r="M22" s="3"/>
      <c r="N22" s="3"/>
      <c r="O22" s="3"/>
      <c r="P22" s="3"/>
      <c r="Q22" s="3"/>
      <c r="R22" s="3"/>
    </row>
    <row r="23" spans="1:17" ht="12.75">
      <c r="A23" s="3"/>
      <c r="B23" s="41"/>
      <c r="C23" s="84"/>
      <c r="D23" s="3"/>
      <c r="E23" s="3"/>
      <c r="F23" s="3"/>
      <c r="G23" s="3"/>
      <c r="H23" s="3"/>
      <c r="I23" s="3"/>
      <c r="J23" s="41"/>
      <c r="K23" s="36"/>
      <c r="L23" s="3"/>
      <c r="M23" s="3"/>
      <c r="N23" s="3"/>
      <c r="O23" s="3"/>
      <c r="P23" s="3"/>
      <c r="Q23" s="3"/>
    </row>
    <row r="24" spans="1:17" ht="12.75">
      <c r="A24" s="3"/>
      <c r="B24" s="41"/>
      <c r="C24" s="84"/>
      <c r="D24" s="3"/>
      <c r="E24" s="3"/>
      <c r="F24" s="3"/>
      <c r="G24" s="3"/>
      <c r="H24" s="3"/>
      <c r="I24" s="3"/>
      <c r="J24" s="41"/>
      <c r="K24" s="36"/>
      <c r="L24" s="3"/>
      <c r="M24" s="3"/>
      <c r="N24" s="3"/>
      <c r="O24" s="3"/>
      <c r="P24" s="3"/>
      <c r="Q24" s="3"/>
    </row>
    <row r="25" spans="1:17" ht="12.75">
      <c r="A25" s="3"/>
      <c r="B25" s="41"/>
      <c r="C25" s="84"/>
      <c r="D25" s="3"/>
      <c r="E25" s="3"/>
      <c r="F25" s="3"/>
      <c r="G25" s="3"/>
      <c r="H25" s="3"/>
      <c r="I25" s="3"/>
      <c r="J25" s="41"/>
      <c r="K25" s="36"/>
      <c r="L25" s="3"/>
      <c r="M25" s="3"/>
      <c r="N25" s="3"/>
      <c r="O25" s="3"/>
      <c r="P25" s="3"/>
      <c r="Q25" s="3"/>
    </row>
    <row r="26" spans="1:17" ht="12.75">
      <c r="A26" s="3"/>
      <c r="B26" s="41"/>
      <c r="C26" s="84"/>
      <c r="D26" s="3"/>
      <c r="E26" s="3"/>
      <c r="F26" s="3"/>
      <c r="G26" s="3"/>
      <c r="H26" s="3"/>
      <c r="I26" s="3"/>
      <c r="J26" s="41"/>
      <c r="K26" s="36"/>
      <c r="L26" s="3"/>
      <c r="M26" s="3"/>
      <c r="N26" s="3"/>
      <c r="O26" s="3"/>
      <c r="P26" s="3"/>
      <c r="Q26" s="3"/>
    </row>
    <row r="27" spans="1:17" ht="12.75">
      <c r="A27" s="3"/>
      <c r="B27" s="41"/>
      <c r="C27" s="84"/>
      <c r="D27" s="3"/>
      <c r="E27" s="3"/>
      <c r="F27" s="3"/>
      <c r="G27" s="3"/>
      <c r="H27" s="3"/>
      <c r="I27" s="3"/>
      <c r="J27" s="41"/>
      <c r="K27" s="36"/>
      <c r="L27" s="3"/>
      <c r="M27" s="3"/>
      <c r="N27" s="3"/>
      <c r="O27" s="3"/>
      <c r="P27" s="3"/>
      <c r="Q27" s="3"/>
    </row>
    <row r="28" spans="1:17" ht="12.75">
      <c r="A28" s="3"/>
      <c r="B28" s="41"/>
      <c r="C28" s="84"/>
      <c r="D28" s="3"/>
      <c r="E28" s="3"/>
      <c r="F28" s="3"/>
      <c r="G28" s="3"/>
      <c r="H28" s="3"/>
      <c r="I28" s="3"/>
      <c r="J28" s="41"/>
      <c r="K28" s="36"/>
      <c r="L28" s="3"/>
      <c r="M28" s="3"/>
      <c r="N28" s="3"/>
      <c r="O28" s="3"/>
      <c r="P28" s="3"/>
      <c r="Q28" s="3"/>
    </row>
    <row r="29" spans="1:17" ht="12.75">
      <c r="A29" s="3"/>
      <c r="B29" s="41"/>
      <c r="C29" s="84"/>
      <c r="D29" s="3"/>
      <c r="E29" s="3"/>
      <c r="F29" s="3"/>
      <c r="G29" s="3"/>
      <c r="H29" s="3"/>
      <c r="I29" s="3"/>
      <c r="J29" s="41"/>
      <c r="K29" s="36"/>
      <c r="L29" s="3"/>
      <c r="M29" s="3"/>
      <c r="N29" s="3"/>
      <c r="O29" s="3"/>
      <c r="P29" s="3"/>
      <c r="Q29" s="3"/>
    </row>
    <row r="30" spans="1:17" ht="12.75">
      <c r="A30" s="3"/>
      <c r="B30" s="3"/>
      <c r="C30" s="8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8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8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8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41"/>
      <c r="D34" s="3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40"/>
      <c r="D35" s="3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41"/>
      <c r="D36" s="3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41"/>
      <c r="D37" s="3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41"/>
      <c r="D38" s="3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40"/>
      <c r="D39" s="3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41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">
    <mergeCell ref="B2:I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2006-05-21T06:21:45Z</dcterms:created>
  <dcterms:modified xsi:type="dcterms:W3CDTF">2008-09-27T17:09:18Z</dcterms:modified>
  <cp:category/>
  <cp:version/>
  <cp:contentType/>
  <cp:contentStatus/>
</cp:coreProperties>
</file>